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75" windowWidth="9720" windowHeight="6330" tabRatio="599" activeTab="0"/>
  </bookViews>
  <sheets>
    <sheet name="proformas" sheetId="1" r:id="rId1"/>
    <sheet name="registrations" sheetId="2" r:id="rId2"/>
    <sheet name="IansSales" sheetId="3" r:id="rId3"/>
  </sheets>
  <definedNames>
    <definedName name="_Key1" hidden="1">'proformas'!$C$28</definedName>
    <definedName name="_Order1" hidden="1">255</definedName>
    <definedName name="_Sort" hidden="1">'proformas'!$C$28:$D$39</definedName>
    <definedName name="_xlnm.Print_Area" localSheetId="0">'proformas'!$E$1:$BL$131,'proformas'!$E$138:$BL$181,'proformas'!$BP$49:$BT$91</definedName>
    <definedName name="_xlnm.Print_Area" localSheetId="1">'registrations'!$E$3:$BJ$37</definedName>
    <definedName name="_xlnm.Print_Titles" localSheetId="0">'proformas'!$B:$D</definedName>
    <definedName name="_xlnm.Print_Titles" localSheetId="1">'registrations'!$B:$C</definedName>
    <definedName name="Print_Titles_MI" localSheetId="0">'proformas'!$B:$D</definedName>
  </definedNames>
  <calcPr fullCalcOnLoad="1"/>
</workbook>
</file>

<file path=xl/sharedStrings.xml><?xml version="1.0" encoding="utf-8"?>
<sst xmlns="http://schemas.openxmlformats.org/spreadsheetml/2006/main" count="283" uniqueCount="137">
  <si>
    <t>Year</t>
  </si>
  <si>
    <t>Month</t>
  </si>
  <si>
    <t>Revenue</t>
  </si>
  <si>
    <t>Cost of Goods Sold</t>
  </si>
  <si>
    <t>Total Cost of Goods Sold</t>
  </si>
  <si>
    <t>Pro Forma Income Statement</t>
  </si>
  <si>
    <t>Gross Profit</t>
  </si>
  <si>
    <t>Gross Margin</t>
  </si>
  <si>
    <t>Operating Expenses</t>
  </si>
  <si>
    <t>Amortization</t>
  </si>
  <si>
    <t>Bank Charges</t>
  </si>
  <si>
    <t>Insurance</t>
  </si>
  <si>
    <t>Miscellaneous</t>
  </si>
  <si>
    <t>Office Supplies</t>
  </si>
  <si>
    <t>Salaries &amp; Benefits</t>
  </si>
  <si>
    <t>Telecommunications</t>
  </si>
  <si>
    <t>Total Operating Expenses</t>
  </si>
  <si>
    <t>Income Before Taxes</t>
  </si>
  <si>
    <t>Taxes</t>
  </si>
  <si>
    <t>Net Income</t>
  </si>
  <si>
    <t>Pro Forma Cash Flow Statement</t>
  </si>
  <si>
    <t>Disbursements</t>
  </si>
  <si>
    <t>Cash Flow from Operations</t>
  </si>
  <si>
    <t>Capital Raised Through Equity</t>
  </si>
  <si>
    <t>Closing Cash Position</t>
  </si>
  <si>
    <t>Pro Forma Balance Sheet</t>
  </si>
  <si>
    <t>Assets</t>
  </si>
  <si>
    <t>Current Assets</t>
  </si>
  <si>
    <t>Cash</t>
  </si>
  <si>
    <t>Total Current Assets</t>
  </si>
  <si>
    <t>Fixed Assets</t>
  </si>
  <si>
    <t>Total Fixed Assets</t>
  </si>
  <si>
    <t>Total Assets</t>
  </si>
  <si>
    <t>Liabilities &amp; Shareholders' Equity</t>
  </si>
  <si>
    <t>Current Liabilities</t>
  </si>
  <si>
    <t>Total Current Liabilities</t>
  </si>
  <si>
    <t>Shareholders  Equity</t>
  </si>
  <si>
    <t>Capital Stock</t>
  </si>
  <si>
    <t>Retained Earnings (Deficit)</t>
  </si>
  <si>
    <t>Total Shareholders' Equity</t>
  </si>
  <si>
    <t>Total Liabilities &amp; Equity</t>
  </si>
  <si>
    <t>Balance Sheet Check Digit</t>
  </si>
  <si>
    <t>Salaries, Benefits &amp; Leases</t>
  </si>
  <si>
    <t>Salaries &amp; Consulting Fees</t>
  </si>
  <si>
    <t>President &amp; CEO</t>
  </si>
  <si>
    <t>VP Technology</t>
  </si>
  <si>
    <t>VP Marketing</t>
  </si>
  <si>
    <t>Marketing Manager</t>
  </si>
  <si>
    <t>Secretary/Receptionist</t>
  </si>
  <si>
    <t>Network Manager</t>
  </si>
  <si>
    <t>Total Salaries &amp; Consulting Fees</t>
  </si>
  <si>
    <t>Benefits</t>
  </si>
  <si>
    <t>Bonuses</t>
  </si>
  <si>
    <t>Total Salaries &amp; Benefits</t>
  </si>
  <si>
    <t>Amortization Table</t>
  </si>
  <si>
    <t>Total</t>
  </si>
  <si>
    <t>Prepaid Expenses</t>
  </si>
  <si>
    <t xml:space="preserve">Accounts Payable </t>
  </si>
  <si>
    <t>Cumulative Amortization</t>
  </si>
  <si>
    <t>Amortization Expense</t>
  </si>
  <si>
    <t>Accounts Receivable</t>
  </si>
  <si>
    <t>Cash Receipts</t>
  </si>
  <si>
    <t>Technician</t>
  </si>
  <si>
    <t>Net Cash Flow - Period</t>
  </si>
  <si>
    <t>Research &amp; Development</t>
  </si>
  <si>
    <t>System Maintenance</t>
  </si>
  <si>
    <t>Executive VP</t>
  </si>
  <si>
    <t xml:space="preserve">Marketing </t>
  </si>
  <si>
    <t>Feb</t>
  </si>
  <si>
    <t xml:space="preserve">Premises </t>
  </si>
  <si>
    <t>Accounting &amp; Legal</t>
  </si>
  <si>
    <t>CSR</t>
  </si>
  <si>
    <t xml:space="preserve">Taxes Paid </t>
  </si>
  <si>
    <t>Customer Service Mgr</t>
  </si>
  <si>
    <t>VP Business Development</t>
  </si>
  <si>
    <t>Human Resource Manager</t>
  </si>
  <si>
    <t>Net Tangible Assets</t>
  </si>
  <si>
    <t>Total Operating Disbursements</t>
  </si>
  <si>
    <t>Computers for personnel</t>
  </si>
  <si>
    <t>Total Computers for Personnel</t>
  </si>
  <si>
    <t>Advances from Shareholders</t>
  </si>
  <si>
    <t># of subs</t>
  </si>
  <si>
    <t>Rev/Sub</t>
  </si>
  <si>
    <t>Cogs/sub</t>
  </si>
  <si>
    <t xml:space="preserve">Capital Assets </t>
  </si>
  <si>
    <t>Registrations</t>
  </si>
  <si>
    <t>.kids</t>
  </si>
  <si>
    <t>Service Rates</t>
  </si>
  <si>
    <t>New Registrations</t>
  </si>
  <si>
    <t>Jan 2001 - Dec 2004</t>
  </si>
  <si>
    <t>Year Ending December 31st</t>
  </si>
  <si>
    <t>Renewals and Transfers</t>
  </si>
  <si>
    <t>Total Renewals and Transfers</t>
  </si>
  <si>
    <t>Total Registrations</t>
  </si>
  <si>
    <t>New Registration Revenue</t>
  </si>
  <si>
    <t>Total New Registration Revenue</t>
  </si>
  <si>
    <t>Renewals &amp; TransferRevenue</t>
  </si>
  <si>
    <t>Total Renewals &amp; TransferRevenue</t>
  </si>
  <si>
    <t>ICANN</t>
  </si>
  <si>
    <t>Total-01</t>
  </si>
  <si>
    <t>Total-02</t>
  </si>
  <si>
    <t>Total-03</t>
  </si>
  <si>
    <t>Total-04</t>
  </si>
  <si>
    <t>2001</t>
  </si>
  <si>
    <t>2002</t>
  </si>
  <si>
    <t>2003</t>
  </si>
  <si>
    <t>2004</t>
  </si>
  <si>
    <t>New Registrations (net)</t>
  </si>
  <si>
    <t>Total New Registrations (net)</t>
  </si>
  <si>
    <t>Service Rates - costs</t>
  </si>
  <si>
    <t>Income Statement check</t>
  </si>
  <si>
    <t>SCFP check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</si>
  <si>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</si>
  <si>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</si>
  <si>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</si>
  <si>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</si>
  <si>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</si>
  <si>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</si>
  <si>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</si>
  <si>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</si>
  <si>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</si>
  <si>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</si>
  <si>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</si>
  <si>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New Registrations</t>
  </si>
  <si>
    <t>Project Hardware - one off</t>
  </si>
  <si>
    <t>Compliance Officer</t>
  </si>
  <si>
    <t>New</t>
  </si>
  <si>
    <t>Renewals &amp; Transfers</t>
  </si>
  <si>
    <t xml:space="preserve">Total Renewals and Transfers </t>
  </si>
  <si>
    <t>Monthly Fees</t>
  </si>
  <si>
    <t>Renewals &amp; Transfer Revenue</t>
  </si>
  <si>
    <t>Total Revenues</t>
  </si>
  <si>
    <t>Setup Fee*</t>
  </si>
  <si>
    <t>* May be paid prior to Jan, 2001 (see MOU)</t>
  </si>
  <si>
    <t>Cost of Services</t>
  </si>
  <si>
    <t>Net Revenues</t>
  </si>
  <si>
    <t>Tucows Inc. Registry Operations for .KIDS Domains, Inc.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</si>
</sst>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0.00_)"/>
    <numFmt numFmtId="175" formatCode="_(&quot;$&quot;* #,##0_);_(&quot;$&quot;* \(#,##0\);_(&quot;$&quot;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_(* #,##0.0_);_(* \(#,##0.0\);_(* &quot;-&quot;??_);_(@_)"/>
    <numFmt numFmtId="179" formatCode="_(&quot;$&quot;* #,##0.000_);_(&quot;$&quot;* \(#,##0.000\);_(&quot;$&quot;* &quot;-&quot;??_);_(@_)"/>
    <numFmt numFmtId="180" formatCode="&quot;$&quot;#,##0.0_);[Red]\(&quot;$&quot;#,##0.0\)"/>
    <numFmt numFmtId="181" formatCode="_(* #,##0.0_);_(* \(#,##0.0\);_(* &quot;-&quot;?_);_(@_)"/>
    <numFmt numFmtId="182" formatCode="&quot;$&quot;#,##0.0_);\(&quot;$&quot;#,##0.0\)"/>
    <numFmt numFmtId="183" formatCode="_(* #,##0.000_);_(* \(#,##0.000\);_(* &quot;-&quot;??_);_(@_)"/>
    <numFmt numFmtId="184" formatCode="&quot;$&quot;#,##0"/>
    <numFmt numFmtId="185" formatCode="&quot;$&quot;#,##0.0"/>
    <numFmt numFmtId="186" formatCode="&quot;$&quot;#,##0.00"/>
    <numFmt numFmtId="187" formatCode="&quot;$&quot;#,##0.000_);\(&quot;$&quot;#,##0.000\)"/>
    <numFmt numFmtId="188" formatCode="_(&quot;$&quot;* #,##0.0_);_(&quot;$&quot;* \(#,##0.0\);_(&quot;$&quot;* &quot;-&quot;_);_(@_)"/>
    <numFmt numFmtId="189" formatCode="_(&quot;$&quot;* #,##0.00_);_(&quot;$&quot;* \(#,##0.00\);_(&quot;$&quot;* &quot;-&quot;_);_(@_)"/>
    <numFmt numFmtId="190" formatCode="0.000%"/>
    <numFmt numFmtId="191" formatCode="_(* #,##0.0000_);_(* \(#,##0.0000\);_(* &quot;-&quot;??_);_(@_)"/>
    <numFmt numFmtId="192" formatCode="_(* #,##0.00000_);_(* \(#,##0.00000\);_(* &quot;-&quot;??_);_(@_)"/>
    <numFmt numFmtId="193" formatCode="0.0"/>
    <numFmt numFmtId="194" formatCode="m/d"/>
    <numFmt numFmtId="195" formatCode="#,##0.0"/>
    <numFmt numFmtId="196" formatCode="0.000"/>
    <numFmt numFmtId="197" formatCode="_-* #,##0.0_-;\-* #,##0.0_-;_-* &quot;-&quot;??_-;_-@_-"/>
    <numFmt numFmtId="198" formatCode="_-* #,##0_-;\-* #,##0_-;_-* &quot;-&quot;??_-;_-@_-"/>
    <numFmt numFmtId="199" formatCode="#,##0_);[Red]\(#,##0\);\-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right"/>
      <protection/>
    </xf>
    <xf numFmtId="175" fontId="0" fillId="0" borderId="0" xfId="17" applyNumberFormat="1" applyAlignment="1">
      <alignment/>
    </xf>
    <xf numFmtId="176" fontId="0" fillId="0" borderId="0" xfId="15" applyNumberFormat="1" applyAlignment="1">
      <alignment/>
    </xf>
    <xf numFmtId="176" fontId="0" fillId="0" borderId="0" xfId="0" applyNumberForma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 applyProtection="1">
      <alignment/>
      <protection/>
    </xf>
    <xf numFmtId="44" fontId="0" fillId="0" borderId="0" xfId="17" applyAlignment="1">
      <alignment/>
    </xf>
    <xf numFmtId="43" fontId="1" fillId="0" borderId="0" xfId="15" applyFont="1" applyAlignment="1">
      <alignment/>
    </xf>
    <xf numFmtId="44" fontId="0" fillId="0" borderId="0" xfId="0" applyNumberFormat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176" fontId="1" fillId="0" borderId="0" xfId="15" applyNumberFormat="1" applyFont="1" applyAlignment="1">
      <alignment/>
    </xf>
    <xf numFmtId="43" fontId="0" fillId="0" borderId="0" xfId="15" applyFont="1" applyAlignment="1">
      <alignment/>
    </xf>
    <xf numFmtId="44" fontId="0" fillId="0" borderId="0" xfId="17" applyAlignment="1">
      <alignment horizontal="right"/>
    </xf>
    <xf numFmtId="175" fontId="0" fillId="0" borderId="0" xfId="17" applyNumberFormat="1" applyAlignment="1">
      <alignment horizontal="right"/>
    </xf>
    <xf numFmtId="175" fontId="0" fillId="0" borderId="0" xfId="17" applyNumberFormat="1" applyAlignment="1" applyProtection="1">
      <alignment horizontal="right"/>
      <protection/>
    </xf>
    <xf numFmtId="198" fontId="0" fillId="0" borderId="0" xfId="15" applyNumberFormat="1" applyAlignment="1">
      <alignment/>
    </xf>
    <xf numFmtId="176" fontId="0" fillId="0" borderId="0" xfId="15" applyNumberFormat="1" applyFont="1" applyAlignment="1">
      <alignment horizontal="left"/>
    </xf>
    <xf numFmtId="175" fontId="1" fillId="0" borderId="0" xfId="17" applyNumberFormat="1" applyFont="1" applyAlignment="1">
      <alignment horizontal="left"/>
    </xf>
    <xf numFmtId="9" fontId="0" fillId="2" borderId="0" xfId="19" applyFill="1" applyAlignment="1">
      <alignment/>
    </xf>
    <xf numFmtId="44" fontId="0" fillId="2" borderId="0" xfId="17" applyFill="1" applyAlignment="1">
      <alignment horizontal="right"/>
    </xf>
    <xf numFmtId="17" fontId="0" fillId="0" borderId="0" xfId="0" applyNumberFormat="1" applyAlignment="1">
      <alignment horizontal="center"/>
    </xf>
    <xf numFmtId="17" fontId="1" fillId="0" borderId="1" xfId="15" applyNumberFormat="1" applyFont="1" applyBorder="1" applyAlignment="1" applyProtection="1">
      <alignment horizontal="left"/>
      <protection/>
    </xf>
    <xf numFmtId="17" fontId="1" fillId="0" borderId="1" xfId="15" applyNumberFormat="1" applyFont="1" applyBorder="1" applyAlignment="1" applyProtection="1">
      <alignment horizontal="center"/>
      <protection/>
    </xf>
    <xf numFmtId="17" fontId="1" fillId="0" borderId="1" xfId="0" applyNumberFormat="1" applyFont="1" applyBorder="1" applyAlignment="1" applyProtection="1">
      <alignment horizontal="center"/>
      <protection/>
    </xf>
    <xf numFmtId="17" fontId="0" fillId="0" borderId="0" xfId="15" applyNumberFormat="1" applyAlignment="1">
      <alignment horizontal="center"/>
    </xf>
    <xf numFmtId="17" fontId="1" fillId="0" borderId="1" xfId="0" applyNumberFormat="1" applyFont="1" applyBorder="1" applyAlignment="1" applyProtection="1" quotePrefix="1">
      <alignment horizontal="center"/>
      <protection/>
    </xf>
    <xf numFmtId="17" fontId="0" fillId="0" borderId="0" xfId="0" applyNumberFormat="1" applyAlignment="1">
      <alignment/>
    </xf>
    <xf numFmtId="17" fontId="1" fillId="0" borderId="1" xfId="15" applyNumberFormat="1" applyFont="1" applyBorder="1" applyAlignment="1" applyProtection="1">
      <alignment/>
      <protection/>
    </xf>
    <xf numFmtId="44" fontId="1" fillId="0" borderId="0" xfId="17" applyFont="1" applyAlignment="1">
      <alignment horizontal="left"/>
    </xf>
    <xf numFmtId="175" fontId="1" fillId="0" borderId="0" xfId="17" applyNumberFormat="1" applyFont="1" applyAlignment="1">
      <alignment/>
    </xf>
    <xf numFmtId="175" fontId="1" fillId="0" borderId="0" xfId="17" applyNumberFormat="1" applyFont="1" applyAlignment="1">
      <alignment horizontal="right"/>
    </xf>
    <xf numFmtId="175" fontId="0" fillId="0" borderId="0" xfId="17" applyNumberFormat="1" applyFont="1" applyAlignment="1">
      <alignment horizontal="left"/>
    </xf>
    <xf numFmtId="44" fontId="1" fillId="0" borderId="0" xfId="17" applyFont="1" applyAlignment="1">
      <alignment horizontal="left"/>
    </xf>
    <xf numFmtId="44" fontId="0" fillId="0" borderId="0" xfId="17" applyFont="1" applyAlignment="1">
      <alignment/>
    </xf>
    <xf numFmtId="175" fontId="1" fillId="0" borderId="0" xfId="17" applyNumberFormat="1" applyFont="1" applyAlignment="1">
      <alignment/>
    </xf>
    <xf numFmtId="9" fontId="0" fillId="0" borderId="0" xfId="19" applyAlignment="1" applyProtection="1">
      <alignment/>
      <protection/>
    </xf>
    <xf numFmtId="199" fontId="0" fillId="0" borderId="0" xfId="0" applyNumberFormat="1" applyAlignment="1" applyProtection="1">
      <alignment/>
      <protection/>
    </xf>
    <xf numFmtId="199" fontId="1" fillId="0" borderId="0" xfId="15" applyNumberFormat="1" applyFont="1" applyAlignment="1" applyProtection="1">
      <alignment/>
      <protection/>
    </xf>
    <xf numFmtId="199" fontId="0" fillId="0" borderId="0" xfId="15" applyNumberFormat="1" applyAlignment="1" applyProtection="1">
      <alignment/>
      <protection/>
    </xf>
    <xf numFmtId="199" fontId="0" fillId="0" borderId="0" xfId="0" applyNumberFormat="1" applyAlignment="1">
      <alignment/>
    </xf>
    <xf numFmtId="199" fontId="1" fillId="0" borderId="0" xfId="15" applyNumberFormat="1" applyFont="1" applyAlignment="1">
      <alignment/>
    </xf>
    <xf numFmtId="199" fontId="0" fillId="0" borderId="0" xfId="15" applyNumberFormat="1" applyAlignment="1">
      <alignment/>
    </xf>
    <xf numFmtId="199" fontId="3" fillId="0" borderId="0" xfId="15" applyNumberFormat="1" applyFont="1" applyAlignment="1">
      <alignment/>
    </xf>
    <xf numFmtId="199" fontId="0" fillId="0" borderId="0" xfId="0" applyNumberFormat="1" applyAlignment="1">
      <alignment horizontal="center"/>
    </xf>
    <xf numFmtId="199" fontId="1" fillId="0" borderId="0" xfId="15" applyNumberFormat="1" applyFont="1" applyAlignment="1" applyProtection="1">
      <alignment horizontal="left"/>
      <protection/>
    </xf>
    <xf numFmtId="199" fontId="1" fillId="0" borderId="0" xfId="15" applyNumberFormat="1" applyFont="1" applyAlignment="1" applyProtection="1">
      <alignment horizontal="center"/>
      <protection/>
    </xf>
    <xf numFmtId="199" fontId="1" fillId="0" borderId="0" xfId="0" applyNumberFormat="1" applyFont="1" applyAlignment="1" applyProtection="1">
      <alignment horizontal="center"/>
      <protection/>
    </xf>
    <xf numFmtId="199" fontId="0" fillId="0" borderId="0" xfId="15" applyNumberFormat="1" applyAlignment="1">
      <alignment horizontal="center"/>
    </xf>
    <xf numFmtId="199" fontId="1" fillId="0" borderId="1" xfId="0" applyNumberFormat="1" applyFont="1" applyBorder="1" applyAlignment="1" applyProtection="1">
      <alignment horizontal="center"/>
      <protection/>
    </xf>
    <xf numFmtId="199" fontId="1" fillId="0" borderId="0" xfId="15" applyNumberFormat="1" applyFont="1" applyAlignment="1">
      <alignment horizontal="left"/>
    </xf>
    <xf numFmtId="199" fontId="0" fillId="0" borderId="0" xfId="15" applyNumberFormat="1" applyFont="1" applyAlignment="1">
      <alignment/>
    </xf>
    <xf numFmtId="199" fontId="0" fillId="0" borderId="0" xfId="15" applyNumberFormat="1" applyFont="1" applyAlignment="1">
      <alignment/>
    </xf>
    <xf numFmtId="199" fontId="0" fillId="0" borderId="1" xfId="15" applyNumberFormat="1" applyBorder="1" applyAlignment="1" applyProtection="1">
      <alignment/>
      <protection/>
    </xf>
    <xf numFmtId="199" fontId="0" fillId="0" borderId="0" xfId="15" applyNumberFormat="1" applyFont="1" applyAlignment="1" applyProtection="1">
      <alignment/>
      <protection/>
    </xf>
    <xf numFmtId="199" fontId="0" fillId="0" borderId="0" xfId="19" applyNumberFormat="1" applyAlignment="1" applyProtection="1">
      <alignment/>
      <protection/>
    </xf>
    <xf numFmtId="199" fontId="0" fillId="0" borderId="0" xfId="17" applyNumberFormat="1" applyAlignment="1">
      <alignment/>
    </xf>
    <xf numFmtId="199" fontId="0" fillId="0" borderId="0" xfId="15" applyNumberFormat="1" applyBorder="1" applyAlignment="1">
      <alignment/>
    </xf>
    <xf numFmtId="199" fontId="0" fillId="0" borderId="0" xfId="17" applyNumberFormat="1" applyFont="1" applyBorder="1" applyAlignment="1">
      <alignment/>
    </xf>
    <xf numFmtId="199" fontId="1" fillId="0" borderId="0" xfId="0" applyNumberFormat="1" applyFont="1" applyAlignment="1">
      <alignment horizontal="center"/>
    </xf>
    <xf numFmtId="199" fontId="0" fillId="0" borderId="2" xfId="15" applyNumberFormat="1" applyBorder="1" applyAlignment="1">
      <alignment/>
    </xf>
    <xf numFmtId="199" fontId="1" fillId="0" borderId="0" xfId="15" applyNumberFormat="1" applyFont="1" applyAlignment="1">
      <alignment/>
    </xf>
    <xf numFmtId="199" fontId="0" fillId="0" borderId="2" xfId="15" applyNumberFormat="1" applyBorder="1" applyAlignment="1" applyProtection="1">
      <alignment/>
      <protection/>
    </xf>
    <xf numFmtId="199" fontId="1" fillId="0" borderId="0" xfId="15" applyNumberFormat="1" applyFont="1" applyAlignment="1" applyProtection="1">
      <alignment/>
      <protection/>
    </xf>
    <xf numFmtId="199" fontId="1" fillId="0" borderId="0" xfId="0" applyNumberFormat="1" applyFont="1" applyAlignment="1">
      <alignment/>
    </xf>
    <xf numFmtId="199" fontId="4" fillId="0" borderId="0" xfId="15" applyNumberFormat="1" applyFont="1" applyAlignment="1">
      <alignment/>
    </xf>
    <xf numFmtId="199" fontId="4" fillId="0" borderId="0" xfId="0" applyNumberFormat="1" applyFont="1" applyAlignment="1">
      <alignment/>
    </xf>
    <xf numFmtId="199" fontId="0" fillId="0" borderId="0" xfId="15" applyNumberFormat="1" applyFont="1" applyAlignment="1" applyProtection="1">
      <alignment/>
      <protection/>
    </xf>
    <xf numFmtId="199" fontId="2" fillId="0" borderId="0" xfId="15" applyNumberFormat="1" applyFont="1" applyAlignment="1" applyProtection="1">
      <alignment/>
      <protection/>
    </xf>
    <xf numFmtId="199" fontId="0" fillId="0" borderId="2" xfId="15" applyNumberFormat="1" applyFont="1" applyBorder="1" applyAlignment="1">
      <alignment/>
    </xf>
    <xf numFmtId="199" fontId="0" fillId="0" borderId="0" xfId="0" applyNumberFormat="1" applyFont="1" applyAlignment="1" applyProtection="1">
      <alignment/>
      <protection/>
    </xf>
    <xf numFmtId="199" fontId="0" fillId="0" borderId="2" xfId="0" applyNumberFormat="1" applyBorder="1" applyAlignment="1" applyProtection="1">
      <alignment/>
      <protection/>
    </xf>
    <xf numFmtId="199" fontId="0" fillId="0" borderId="2" xfId="0" applyNumberFormat="1" applyBorder="1" applyAlignment="1">
      <alignment/>
    </xf>
    <xf numFmtId="199" fontId="1" fillId="0" borderId="3" xfId="15" applyNumberFormat="1" applyFont="1" applyBorder="1" applyAlignment="1" applyProtection="1">
      <alignment/>
      <protection/>
    </xf>
    <xf numFmtId="199" fontId="0" fillId="0" borderId="4" xfId="15" applyNumberFormat="1" applyFont="1" applyBorder="1" applyAlignment="1" applyProtection="1">
      <alignment/>
      <protection/>
    </xf>
    <xf numFmtId="199" fontId="0" fillId="0" borderId="4" xfId="0" applyNumberFormat="1" applyBorder="1" applyAlignment="1">
      <alignment/>
    </xf>
    <xf numFmtId="199" fontId="1" fillId="0" borderId="0" xfId="0" applyNumberFormat="1" applyFont="1" applyAlignment="1" applyProtection="1">
      <alignment/>
      <protection/>
    </xf>
    <xf numFmtId="199" fontId="1" fillId="0" borderId="0" xfId="0" applyNumberFormat="1" applyFont="1" applyAlignment="1">
      <alignment horizontal="right"/>
    </xf>
    <xf numFmtId="199" fontId="0" fillId="0" borderId="0" xfId="0" applyNumberFormat="1" applyBorder="1" applyAlignment="1" applyProtection="1">
      <alignment/>
      <protection/>
    </xf>
    <xf numFmtId="199" fontId="0" fillId="0" borderId="1" xfId="0" applyNumberFormat="1" applyBorder="1" applyAlignment="1" applyProtection="1">
      <alignment/>
      <protection/>
    </xf>
    <xf numFmtId="9" fontId="0" fillId="0" borderId="0" xfId="19" applyAlignment="1">
      <alignment/>
    </xf>
    <xf numFmtId="9" fontId="1" fillId="0" borderId="0" xfId="19" applyFont="1" applyAlignment="1">
      <alignment/>
    </xf>
    <xf numFmtId="10" fontId="1" fillId="0" borderId="0" xfId="19" applyNumberFormat="1" applyFont="1" applyAlignment="1">
      <alignment/>
    </xf>
    <xf numFmtId="43" fontId="1" fillId="0" borderId="1" xfId="15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43" fontId="1" fillId="0" borderId="0" xfId="15" applyFont="1" applyAlignment="1">
      <alignment horizontal="left"/>
    </xf>
    <xf numFmtId="189" fontId="0" fillId="0" borderId="0" xfId="17" applyNumberFormat="1" applyAlignment="1">
      <alignment horizontal="right"/>
    </xf>
    <xf numFmtId="176" fontId="0" fillId="0" borderId="0" xfId="15" applyNumberFormat="1" applyAlignment="1">
      <alignment horizontal="right"/>
    </xf>
    <xf numFmtId="176" fontId="0" fillId="0" borderId="0" xfId="15" applyNumberFormat="1" applyAlignment="1" applyProtection="1">
      <alignment horizontal="right"/>
      <protection/>
    </xf>
    <xf numFmtId="183" fontId="0" fillId="2" borderId="0" xfId="15" applyNumberFormat="1" applyFill="1" applyAlignment="1">
      <alignment/>
    </xf>
    <xf numFmtId="43" fontId="1" fillId="2" borderId="0" xfId="15" applyFont="1" applyFill="1" applyAlignment="1">
      <alignment/>
    </xf>
    <xf numFmtId="176" fontId="0" fillId="2" borderId="0" xfId="15" applyNumberFormat="1" applyFont="1" applyFill="1" applyAlignment="1">
      <alignment/>
    </xf>
    <xf numFmtId="176" fontId="0" fillId="2" borderId="0" xfId="15" applyNumberFormat="1" applyFill="1" applyAlignment="1">
      <alignment/>
    </xf>
    <xf numFmtId="10" fontId="0" fillId="2" borderId="0" xfId="19" applyNumberFormat="1" applyFill="1" applyAlignment="1" applyProtection="1">
      <alignment/>
      <protection/>
    </xf>
    <xf numFmtId="43" fontId="0" fillId="2" borderId="0" xfId="15" applyFill="1" applyAlignment="1" applyProtection="1">
      <alignment/>
      <protection/>
    </xf>
    <xf numFmtId="9" fontId="1" fillId="0" borderId="0" xfId="19" applyFont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176" fontId="1" fillId="2" borderId="0" xfId="15" applyNumberFormat="1" applyFont="1" applyFill="1" applyAlignment="1">
      <alignment/>
    </xf>
    <xf numFmtId="176" fontId="1" fillId="0" borderId="0" xfId="15" applyNumberFormat="1" applyFont="1" applyAlignment="1">
      <alignment/>
    </xf>
    <xf numFmtId="176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89" fontId="1" fillId="0" borderId="0" xfId="17" applyNumberFormat="1" applyFont="1" applyAlignment="1">
      <alignment horizontal="right"/>
    </xf>
    <xf numFmtId="44" fontId="1" fillId="0" borderId="0" xfId="17" applyFont="1" applyAlignment="1">
      <alignment horizontal="right"/>
    </xf>
    <xf numFmtId="175" fontId="1" fillId="0" borderId="0" xfId="17" applyNumberFormat="1" applyFont="1" applyAlignment="1" applyProtection="1">
      <alignment horizontal="right"/>
      <protection/>
    </xf>
    <xf numFmtId="176" fontId="1" fillId="0" borderId="0" xfId="15" applyNumberFormat="1" applyFont="1" applyAlignment="1" applyProtection="1">
      <alignment horizontal="right"/>
      <protection/>
    </xf>
    <xf numFmtId="175" fontId="1" fillId="0" borderId="0" xfId="17" applyNumberFormat="1" applyFont="1" applyAlignment="1">
      <alignment horizontal="right"/>
    </xf>
    <xf numFmtId="43" fontId="1" fillId="0" borderId="4" xfId="15" applyFont="1" applyBorder="1" applyAlignment="1">
      <alignment/>
    </xf>
    <xf numFmtId="175" fontId="1" fillId="0" borderId="4" xfId="17" applyNumberFormat="1" applyFont="1" applyBorder="1" applyAlignment="1">
      <alignment horizontal="right"/>
    </xf>
    <xf numFmtId="175" fontId="1" fillId="0" borderId="4" xfId="17" applyNumberFormat="1" applyFont="1" applyBorder="1" applyAlignment="1" applyProtection="1">
      <alignment horizontal="right"/>
      <protection/>
    </xf>
    <xf numFmtId="175" fontId="5" fillId="0" borderId="0" xfId="17" applyNumberFormat="1" applyFont="1" applyAlignment="1">
      <alignment/>
    </xf>
    <xf numFmtId="175" fontId="6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T241"/>
  <sheetViews>
    <sheetView tabSelected="1" defaultGridColor="0" view="pageBreakPreview" zoomScale="60" zoomScaleNormal="87" colorId="22" workbookViewId="0" topLeftCell="B1">
      <selection activeCell="G171" sqref="G171"/>
    </sheetView>
  </sheetViews>
  <sheetFormatPr defaultColWidth="9.7109375" defaultRowHeight="12.75"/>
  <cols>
    <col min="1" max="1" width="12.00390625" style="42" customWidth="1"/>
    <col min="2" max="2" width="4.421875" style="43" customWidth="1"/>
    <col min="3" max="3" width="4.8515625" style="44" customWidth="1"/>
    <col min="4" max="4" width="24.57421875" style="42" customWidth="1"/>
    <col min="5" max="10" width="12.7109375" style="42" customWidth="1"/>
    <col min="11" max="17" width="13.7109375" style="42" customWidth="1"/>
    <col min="18" max="18" width="5.7109375" style="42" customWidth="1"/>
    <col min="19" max="31" width="13.7109375" style="42" customWidth="1"/>
    <col min="32" max="32" width="3.00390625" style="42" customWidth="1"/>
    <col min="33" max="45" width="13.7109375" style="42" customWidth="1"/>
    <col min="46" max="46" width="4.140625" style="42" customWidth="1"/>
    <col min="47" max="57" width="13.7109375" style="42" customWidth="1"/>
    <col min="58" max="59" width="13.8515625" style="42" customWidth="1"/>
    <col min="60" max="60" width="9.8515625" style="42" customWidth="1"/>
    <col min="61" max="61" width="13.7109375" style="42" customWidth="1"/>
    <col min="62" max="64" width="14.7109375" style="42" customWidth="1"/>
    <col min="65" max="65" width="12.00390625" style="42" bestFit="1" customWidth="1"/>
    <col min="66" max="66" width="5.421875" style="42" customWidth="1"/>
    <col min="67" max="67" width="32.57421875" style="42" customWidth="1"/>
    <col min="68" max="68" width="14.7109375" style="42" customWidth="1"/>
    <col min="69" max="69" width="15.421875" style="42" bestFit="1" customWidth="1"/>
    <col min="70" max="70" width="4.7109375" style="42" customWidth="1"/>
    <col min="71" max="71" width="27.421875" style="44" customWidth="1"/>
    <col min="72" max="72" width="14.7109375" style="42" customWidth="1"/>
    <col min="73" max="75" width="9.7109375" style="42" customWidth="1"/>
    <col min="76" max="77" width="11.421875" style="42" bestFit="1" customWidth="1"/>
    <col min="78" max="16384" width="9.7109375" style="42" customWidth="1"/>
  </cols>
  <sheetData>
    <row r="1" spans="1:202" ht="12.75">
      <c r="A1" s="39"/>
      <c r="B1" s="40"/>
      <c r="C1" s="41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J1" s="39"/>
      <c r="BK1" s="39"/>
      <c r="BN1" s="39"/>
      <c r="BO1" s="39"/>
      <c r="BP1" s="39"/>
      <c r="BQ1" s="39"/>
      <c r="BR1" s="39"/>
      <c r="BS1" s="41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</row>
    <row r="2" ht="12.75">
      <c r="B2" s="43" t="s">
        <v>136</v>
      </c>
    </row>
    <row r="3" ht="12.75">
      <c r="B3" s="43" t="s">
        <v>5</v>
      </c>
    </row>
    <row r="4" spans="2:4" ht="15">
      <c r="B4" s="45" t="s">
        <v>89</v>
      </c>
      <c r="D4" s="97"/>
    </row>
    <row r="5" ht="12.75">
      <c r="D5" s="97"/>
    </row>
    <row r="6" spans="2:71" s="46" customFormat="1" ht="12.75">
      <c r="B6" s="47" t="s">
        <v>1</v>
      </c>
      <c r="C6" s="48"/>
      <c r="D6" s="97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 t="s">
        <v>55</v>
      </c>
      <c r="BJ6" s="49" t="s">
        <v>55</v>
      </c>
      <c r="BK6" s="49" t="s">
        <v>55</v>
      </c>
      <c r="BL6" s="49" t="s">
        <v>55</v>
      </c>
      <c r="BS6" s="50"/>
    </row>
    <row r="7" spans="2:71" s="23" customFormat="1" ht="12.75">
      <c r="B7" s="24" t="s">
        <v>0</v>
      </c>
      <c r="C7" s="25"/>
      <c r="D7" s="25"/>
      <c r="E7" s="26">
        <v>36892</v>
      </c>
      <c r="F7" s="26">
        <v>36923</v>
      </c>
      <c r="G7" s="26">
        <v>36951</v>
      </c>
      <c r="H7" s="26">
        <v>36982</v>
      </c>
      <c r="I7" s="26">
        <v>37012</v>
      </c>
      <c r="J7" s="26">
        <v>37043</v>
      </c>
      <c r="K7" s="26">
        <v>37073</v>
      </c>
      <c r="L7" s="26">
        <v>37104</v>
      </c>
      <c r="M7" s="26">
        <v>37135</v>
      </c>
      <c r="N7" s="26">
        <v>37165</v>
      </c>
      <c r="O7" s="26">
        <v>37196</v>
      </c>
      <c r="P7" s="26">
        <v>37226</v>
      </c>
      <c r="Q7" s="26" t="s">
        <v>99</v>
      </c>
      <c r="R7" s="26"/>
      <c r="S7" s="26">
        <v>37257</v>
      </c>
      <c r="T7" s="26">
        <v>37288</v>
      </c>
      <c r="U7" s="26">
        <v>37316</v>
      </c>
      <c r="V7" s="26">
        <v>37347</v>
      </c>
      <c r="W7" s="26">
        <v>37377</v>
      </c>
      <c r="X7" s="26">
        <v>37408</v>
      </c>
      <c r="Y7" s="26">
        <v>37438</v>
      </c>
      <c r="Z7" s="26">
        <v>37469</v>
      </c>
      <c r="AA7" s="26">
        <v>37500</v>
      </c>
      <c r="AB7" s="26">
        <v>37530</v>
      </c>
      <c r="AC7" s="26">
        <v>37561</v>
      </c>
      <c r="AD7" s="26">
        <v>37591</v>
      </c>
      <c r="AE7" s="26" t="s">
        <v>100</v>
      </c>
      <c r="AF7" s="26"/>
      <c r="AG7" s="26">
        <v>37622</v>
      </c>
      <c r="AH7" s="26">
        <v>37653</v>
      </c>
      <c r="AI7" s="26">
        <v>37681</v>
      </c>
      <c r="AJ7" s="26">
        <v>37712</v>
      </c>
      <c r="AK7" s="26">
        <v>37742</v>
      </c>
      <c r="AL7" s="26">
        <v>37773</v>
      </c>
      <c r="AM7" s="26">
        <v>37803</v>
      </c>
      <c r="AN7" s="26">
        <v>37834</v>
      </c>
      <c r="AO7" s="26">
        <v>37865</v>
      </c>
      <c r="AP7" s="26">
        <v>37895</v>
      </c>
      <c r="AQ7" s="26">
        <v>37926</v>
      </c>
      <c r="AR7" s="26">
        <v>37956</v>
      </c>
      <c r="AS7" s="26" t="s">
        <v>101</v>
      </c>
      <c r="AT7" s="26"/>
      <c r="AU7" s="26">
        <v>37987</v>
      </c>
      <c r="AV7" s="26">
        <v>38018</v>
      </c>
      <c r="AW7" s="26">
        <v>38047</v>
      </c>
      <c r="AX7" s="26">
        <v>38078</v>
      </c>
      <c r="AY7" s="26">
        <v>38108</v>
      </c>
      <c r="AZ7" s="26">
        <v>38139</v>
      </c>
      <c r="BA7" s="26">
        <v>38169</v>
      </c>
      <c r="BB7" s="26">
        <v>38200</v>
      </c>
      <c r="BC7" s="26">
        <v>38231</v>
      </c>
      <c r="BD7" s="26">
        <v>38261</v>
      </c>
      <c r="BE7" s="26">
        <v>38292</v>
      </c>
      <c r="BF7" s="26">
        <v>38322</v>
      </c>
      <c r="BG7" s="26" t="s">
        <v>102</v>
      </c>
      <c r="BH7" s="26"/>
      <c r="BI7" s="28" t="s">
        <v>103</v>
      </c>
      <c r="BJ7" s="28" t="s">
        <v>104</v>
      </c>
      <c r="BK7" s="28" t="s">
        <v>105</v>
      </c>
      <c r="BL7" s="28" t="s">
        <v>106</v>
      </c>
      <c r="BS7" s="27"/>
    </row>
    <row r="8" spans="2:69" ht="12.75">
      <c r="B8" s="52"/>
      <c r="BO8" s="53"/>
      <c r="BP8" s="44"/>
      <c r="BQ8" s="44"/>
    </row>
    <row r="9" spans="2:69" ht="12.75">
      <c r="B9" s="52" t="s">
        <v>85</v>
      </c>
      <c r="BO9" s="53"/>
      <c r="BP9" s="44"/>
      <c r="BQ9" s="44"/>
    </row>
    <row r="10" spans="2:69" ht="12.75">
      <c r="B10" s="52"/>
      <c r="C10" s="54" t="s">
        <v>126</v>
      </c>
      <c r="E10" s="42">
        <f>registrations!E9</f>
        <v>50000</v>
      </c>
      <c r="F10" s="42">
        <f>registrations!F9</f>
        <v>25000</v>
      </c>
      <c r="G10" s="42">
        <f>registrations!G9</f>
        <v>25000</v>
      </c>
      <c r="H10" s="42">
        <f>registrations!H9</f>
        <v>25000</v>
      </c>
      <c r="I10" s="42">
        <f>registrations!I9</f>
        <v>12500</v>
      </c>
      <c r="J10" s="42">
        <f>registrations!J9</f>
        <v>12500</v>
      </c>
      <c r="K10" s="42">
        <f>registrations!K9</f>
        <v>12500</v>
      </c>
      <c r="L10" s="42">
        <f>registrations!L9</f>
        <v>12500</v>
      </c>
      <c r="M10" s="42">
        <f>registrations!M9</f>
        <v>18800</v>
      </c>
      <c r="N10" s="42">
        <f>registrations!N9</f>
        <v>18800</v>
      </c>
      <c r="O10" s="42">
        <f>registrations!O9</f>
        <v>18800</v>
      </c>
      <c r="P10" s="42">
        <f>registrations!P9</f>
        <v>18800</v>
      </c>
      <c r="Q10" s="42">
        <f>registrations!Q9</f>
        <v>250200</v>
      </c>
      <c r="S10" s="42">
        <f>registrations!S9</f>
        <v>21600</v>
      </c>
      <c r="T10" s="42">
        <f>registrations!T9</f>
        <v>21600</v>
      </c>
      <c r="U10" s="42">
        <f>registrations!U9</f>
        <v>21600</v>
      </c>
      <c r="V10" s="42">
        <f>registrations!V9</f>
        <v>21600</v>
      </c>
      <c r="W10" s="42">
        <f>registrations!W9</f>
        <v>28800</v>
      </c>
      <c r="X10" s="42">
        <f>registrations!X9</f>
        <v>28800</v>
      </c>
      <c r="Y10" s="42">
        <f>registrations!Y9</f>
        <v>21600</v>
      </c>
      <c r="Z10" s="42">
        <f>registrations!Z9</f>
        <v>21600</v>
      </c>
      <c r="AA10" s="42">
        <f>registrations!AA9</f>
        <v>28800</v>
      </c>
      <c r="AB10" s="42">
        <f>registrations!AB9</f>
        <v>28800</v>
      </c>
      <c r="AC10" s="42">
        <f>registrations!AC9</f>
        <v>21600</v>
      </c>
      <c r="AD10" s="42">
        <f>registrations!AD9</f>
        <v>21600</v>
      </c>
      <c r="AE10" s="42">
        <f>registrations!AE9</f>
        <v>288000</v>
      </c>
      <c r="AG10" s="42">
        <f>registrations!AG9</f>
        <v>24800</v>
      </c>
      <c r="AH10" s="42">
        <f>registrations!AH9</f>
        <v>24800</v>
      </c>
      <c r="AI10" s="42">
        <f>registrations!AI9</f>
        <v>24800</v>
      </c>
      <c r="AJ10" s="42">
        <f>registrations!AJ9</f>
        <v>24800</v>
      </c>
      <c r="AK10" s="42">
        <f>registrations!AK9</f>
        <v>33100</v>
      </c>
      <c r="AL10" s="42">
        <f>registrations!AL9</f>
        <v>33100</v>
      </c>
      <c r="AM10" s="42">
        <f>registrations!AM9</f>
        <v>24800</v>
      </c>
      <c r="AN10" s="42">
        <f>registrations!AN9</f>
        <v>24800</v>
      </c>
      <c r="AO10" s="42">
        <f>registrations!AO9</f>
        <v>33100</v>
      </c>
      <c r="AP10" s="42">
        <f>registrations!AP9</f>
        <v>33100</v>
      </c>
      <c r="AQ10" s="42">
        <f>registrations!AQ9</f>
        <v>24800</v>
      </c>
      <c r="AR10" s="42">
        <f>registrations!AR9</f>
        <v>24800</v>
      </c>
      <c r="AS10" s="42">
        <f>registrations!AS9</f>
        <v>330800</v>
      </c>
      <c r="AU10" s="42">
        <f>registrations!AU9</f>
        <v>19000</v>
      </c>
      <c r="AV10" s="42">
        <f>registrations!AV9</f>
        <v>19000</v>
      </c>
      <c r="AW10" s="42">
        <f>registrations!AW9</f>
        <v>28500</v>
      </c>
      <c r="AX10" s="42">
        <f>registrations!AX9</f>
        <v>28500</v>
      </c>
      <c r="AY10" s="42">
        <f>registrations!AY9</f>
        <v>38000</v>
      </c>
      <c r="AZ10" s="42">
        <f>registrations!AZ9</f>
        <v>38000</v>
      </c>
      <c r="BA10" s="42">
        <f>registrations!BA9</f>
        <v>28500</v>
      </c>
      <c r="BB10" s="42">
        <f>registrations!BB9</f>
        <v>28500</v>
      </c>
      <c r="BC10" s="42">
        <f>registrations!BC9</f>
        <v>38000</v>
      </c>
      <c r="BD10" s="42">
        <f>registrations!BD9</f>
        <v>38000</v>
      </c>
      <c r="BE10" s="42">
        <f>registrations!BE9</f>
        <v>28500</v>
      </c>
      <c r="BF10" s="42">
        <f>registrations!BF9</f>
        <v>47500</v>
      </c>
      <c r="BG10" s="42">
        <f>registrations!BG9</f>
        <v>380000</v>
      </c>
      <c r="BI10" s="42">
        <f>registrations!BI9</f>
        <v>250200</v>
      </c>
      <c r="BJ10" s="42">
        <f>registrations!BJ9</f>
        <v>288000</v>
      </c>
      <c r="BK10" s="42">
        <f>registrations!BK9</f>
        <v>330800</v>
      </c>
      <c r="BL10" s="42">
        <f>registrations!BL9</f>
        <v>380000</v>
      </c>
      <c r="BO10" s="53"/>
      <c r="BP10" s="44"/>
      <c r="BQ10" s="44"/>
    </row>
    <row r="11" spans="2:69" ht="12.75">
      <c r="B11" s="52"/>
      <c r="C11" s="54" t="s">
        <v>127</v>
      </c>
      <c r="E11" s="74">
        <f>registrations!E13</f>
        <v>0</v>
      </c>
      <c r="F11" s="74">
        <f>registrations!F13</f>
        <v>0</v>
      </c>
      <c r="G11" s="74">
        <f>registrations!G13</f>
        <v>0</v>
      </c>
      <c r="H11" s="74">
        <f>registrations!H13</f>
        <v>0</v>
      </c>
      <c r="I11" s="74">
        <f>registrations!I13</f>
        <v>0</v>
      </c>
      <c r="J11" s="74">
        <f>registrations!J13</f>
        <v>0</v>
      </c>
      <c r="K11" s="74">
        <f>registrations!K13</f>
        <v>0</v>
      </c>
      <c r="L11" s="74">
        <f>registrations!L13</f>
        <v>0</v>
      </c>
      <c r="M11" s="74">
        <f>registrations!M13</f>
        <v>0</v>
      </c>
      <c r="N11" s="74">
        <f>registrations!N13</f>
        <v>0</v>
      </c>
      <c r="O11" s="74">
        <f>registrations!O13</f>
        <v>0</v>
      </c>
      <c r="P11" s="74">
        <f>registrations!P13</f>
        <v>0</v>
      </c>
      <c r="Q11" s="74">
        <f>registrations!Q13</f>
        <v>0</v>
      </c>
      <c r="R11" s="74"/>
      <c r="S11" s="74">
        <f>registrations!S13</f>
        <v>44000</v>
      </c>
      <c r="T11" s="74">
        <f>registrations!T13</f>
        <v>22000</v>
      </c>
      <c r="U11" s="74">
        <f>registrations!U13</f>
        <v>22000</v>
      </c>
      <c r="V11" s="74">
        <f>registrations!V13</f>
        <v>22000</v>
      </c>
      <c r="W11" s="74">
        <f>registrations!W13</f>
        <v>11000</v>
      </c>
      <c r="X11" s="74">
        <f>registrations!X13</f>
        <v>11000</v>
      </c>
      <c r="Y11" s="74">
        <f>registrations!Y13</f>
        <v>11000</v>
      </c>
      <c r="Z11" s="74">
        <f>registrations!Z13</f>
        <v>11000</v>
      </c>
      <c r="AA11" s="74">
        <f>registrations!AA13</f>
        <v>16500</v>
      </c>
      <c r="AB11" s="74">
        <f>registrations!AB13</f>
        <v>16500</v>
      </c>
      <c r="AC11" s="74">
        <f>registrations!AC13</f>
        <v>16500</v>
      </c>
      <c r="AD11" s="74">
        <f>registrations!AD13</f>
        <v>16500</v>
      </c>
      <c r="AE11" s="74">
        <f>registrations!AE13</f>
        <v>220000</v>
      </c>
      <c r="AF11" s="74"/>
      <c r="AG11" s="74">
        <f>registrations!AG13</f>
        <v>57700</v>
      </c>
      <c r="AH11" s="74">
        <f>registrations!AH13</f>
        <v>38400</v>
      </c>
      <c r="AI11" s="74">
        <f>registrations!AI13</f>
        <v>38400</v>
      </c>
      <c r="AJ11" s="74">
        <f>registrations!AJ13</f>
        <v>38400</v>
      </c>
      <c r="AK11" s="74">
        <f>registrations!AK13</f>
        <v>35000</v>
      </c>
      <c r="AL11" s="74">
        <f>registrations!AL13</f>
        <v>35000</v>
      </c>
      <c r="AM11" s="74">
        <f>registrations!AM13</f>
        <v>28700</v>
      </c>
      <c r="AN11" s="74">
        <f>registrations!AN13</f>
        <v>28700</v>
      </c>
      <c r="AO11" s="74">
        <f>registrations!AO13</f>
        <v>39900</v>
      </c>
      <c r="AP11" s="74">
        <f>registrations!AP13</f>
        <v>39900</v>
      </c>
      <c r="AQ11" s="74">
        <f>registrations!AQ13</f>
        <v>33500</v>
      </c>
      <c r="AR11" s="74">
        <f>registrations!AR13</f>
        <v>33500</v>
      </c>
      <c r="AS11" s="74">
        <f>registrations!AS13</f>
        <v>447100</v>
      </c>
      <c r="AT11" s="74"/>
      <c r="AU11" s="74">
        <f>registrations!AU13</f>
        <v>72600</v>
      </c>
      <c r="AV11" s="74">
        <f>registrations!AV13</f>
        <v>55600</v>
      </c>
      <c r="AW11" s="74">
        <f>registrations!AW13</f>
        <v>55600</v>
      </c>
      <c r="AX11" s="74">
        <f>registrations!AX13</f>
        <v>55600</v>
      </c>
      <c r="AY11" s="74">
        <f>registrations!AY13</f>
        <v>59900</v>
      </c>
      <c r="AZ11" s="74">
        <f>registrations!AZ13</f>
        <v>59900</v>
      </c>
      <c r="BA11" s="74">
        <f>registrations!BA13</f>
        <v>47100</v>
      </c>
      <c r="BB11" s="74">
        <f>registrations!BB13</f>
        <v>47100</v>
      </c>
      <c r="BC11" s="74">
        <f>registrations!BC13</f>
        <v>64200</v>
      </c>
      <c r="BD11" s="74">
        <f>registrations!BD13</f>
        <v>64200</v>
      </c>
      <c r="BE11" s="74">
        <f>registrations!BE13</f>
        <v>51300</v>
      </c>
      <c r="BF11" s="74">
        <f>registrations!BF13</f>
        <v>51300</v>
      </c>
      <c r="BG11" s="74">
        <f>registrations!BG13</f>
        <v>684400</v>
      </c>
      <c r="BH11" s="74"/>
      <c r="BI11" s="74">
        <f>registrations!BI13</f>
        <v>0</v>
      </c>
      <c r="BJ11" s="74">
        <f>registrations!BJ13</f>
        <v>220000</v>
      </c>
      <c r="BK11" s="74">
        <f>registrations!BK13</f>
        <v>447100</v>
      </c>
      <c r="BL11" s="74">
        <f>registrations!BL13</f>
        <v>684400</v>
      </c>
      <c r="BO11" s="53"/>
      <c r="BP11" s="44"/>
      <c r="BQ11" s="44"/>
    </row>
    <row r="12" spans="2:69" ht="12.75">
      <c r="B12" s="52" t="s">
        <v>93</v>
      </c>
      <c r="E12" s="42">
        <f>SUM(E10:E11)</f>
        <v>50000</v>
      </c>
      <c r="F12" s="42">
        <f aca="true" t="shared" si="0" ref="F12:BL12">SUM(F10:F11)</f>
        <v>25000</v>
      </c>
      <c r="G12" s="42">
        <f t="shared" si="0"/>
        <v>25000</v>
      </c>
      <c r="H12" s="42">
        <f t="shared" si="0"/>
        <v>25000</v>
      </c>
      <c r="I12" s="42">
        <f t="shared" si="0"/>
        <v>12500</v>
      </c>
      <c r="J12" s="42">
        <f t="shared" si="0"/>
        <v>12500</v>
      </c>
      <c r="K12" s="42">
        <f t="shared" si="0"/>
        <v>12500</v>
      </c>
      <c r="L12" s="42">
        <f t="shared" si="0"/>
        <v>12500</v>
      </c>
      <c r="M12" s="42">
        <f t="shared" si="0"/>
        <v>18800</v>
      </c>
      <c r="N12" s="42">
        <f t="shared" si="0"/>
        <v>18800</v>
      </c>
      <c r="O12" s="42">
        <f t="shared" si="0"/>
        <v>18800</v>
      </c>
      <c r="P12" s="42">
        <f t="shared" si="0"/>
        <v>18800</v>
      </c>
      <c r="Q12" s="42">
        <f t="shared" si="0"/>
        <v>250200</v>
      </c>
      <c r="S12" s="42">
        <f t="shared" si="0"/>
        <v>65600</v>
      </c>
      <c r="T12" s="42">
        <f t="shared" si="0"/>
        <v>43600</v>
      </c>
      <c r="U12" s="42">
        <f t="shared" si="0"/>
        <v>43600</v>
      </c>
      <c r="V12" s="42">
        <f t="shared" si="0"/>
        <v>43600</v>
      </c>
      <c r="W12" s="42">
        <f t="shared" si="0"/>
        <v>39800</v>
      </c>
      <c r="X12" s="42">
        <f t="shared" si="0"/>
        <v>39800</v>
      </c>
      <c r="Y12" s="42">
        <f t="shared" si="0"/>
        <v>32600</v>
      </c>
      <c r="Z12" s="42">
        <f t="shared" si="0"/>
        <v>32600</v>
      </c>
      <c r="AA12" s="42">
        <f t="shared" si="0"/>
        <v>45300</v>
      </c>
      <c r="AB12" s="42">
        <f t="shared" si="0"/>
        <v>45300</v>
      </c>
      <c r="AC12" s="42">
        <f t="shared" si="0"/>
        <v>38100</v>
      </c>
      <c r="AD12" s="42">
        <f t="shared" si="0"/>
        <v>38100</v>
      </c>
      <c r="AE12" s="42">
        <f t="shared" si="0"/>
        <v>508000</v>
      </c>
      <c r="AG12" s="42">
        <f t="shared" si="0"/>
        <v>82500</v>
      </c>
      <c r="AH12" s="42">
        <f t="shared" si="0"/>
        <v>63200</v>
      </c>
      <c r="AI12" s="42">
        <f t="shared" si="0"/>
        <v>63200</v>
      </c>
      <c r="AJ12" s="42">
        <f t="shared" si="0"/>
        <v>63200</v>
      </c>
      <c r="AK12" s="42">
        <f t="shared" si="0"/>
        <v>68100</v>
      </c>
      <c r="AL12" s="42">
        <f t="shared" si="0"/>
        <v>68100</v>
      </c>
      <c r="AM12" s="42">
        <f t="shared" si="0"/>
        <v>53500</v>
      </c>
      <c r="AN12" s="42">
        <f t="shared" si="0"/>
        <v>53500</v>
      </c>
      <c r="AO12" s="42">
        <f t="shared" si="0"/>
        <v>73000</v>
      </c>
      <c r="AP12" s="42">
        <f t="shared" si="0"/>
        <v>73000</v>
      </c>
      <c r="AQ12" s="42">
        <f t="shared" si="0"/>
        <v>58300</v>
      </c>
      <c r="AR12" s="42">
        <f t="shared" si="0"/>
        <v>58300</v>
      </c>
      <c r="AS12" s="42">
        <f t="shared" si="0"/>
        <v>777900</v>
      </c>
      <c r="AU12" s="42">
        <f t="shared" si="0"/>
        <v>91600</v>
      </c>
      <c r="AV12" s="42">
        <f t="shared" si="0"/>
        <v>74600</v>
      </c>
      <c r="AW12" s="42">
        <f t="shared" si="0"/>
        <v>84100</v>
      </c>
      <c r="AX12" s="42">
        <f t="shared" si="0"/>
        <v>84100</v>
      </c>
      <c r="AY12" s="42">
        <f t="shared" si="0"/>
        <v>97900</v>
      </c>
      <c r="AZ12" s="42">
        <f t="shared" si="0"/>
        <v>97900</v>
      </c>
      <c r="BA12" s="42">
        <f t="shared" si="0"/>
        <v>75600</v>
      </c>
      <c r="BB12" s="42">
        <f t="shared" si="0"/>
        <v>75600</v>
      </c>
      <c r="BC12" s="42">
        <f t="shared" si="0"/>
        <v>102200</v>
      </c>
      <c r="BD12" s="42">
        <f t="shared" si="0"/>
        <v>102200</v>
      </c>
      <c r="BE12" s="42">
        <f t="shared" si="0"/>
        <v>79800</v>
      </c>
      <c r="BF12" s="42">
        <f t="shared" si="0"/>
        <v>98800</v>
      </c>
      <c r="BG12" s="42">
        <f t="shared" si="0"/>
        <v>1064400</v>
      </c>
      <c r="BI12" s="42">
        <f t="shared" si="0"/>
        <v>250200</v>
      </c>
      <c r="BJ12" s="42">
        <f t="shared" si="0"/>
        <v>508000</v>
      </c>
      <c r="BK12" s="42">
        <f t="shared" si="0"/>
        <v>777900</v>
      </c>
      <c r="BL12" s="42">
        <f t="shared" si="0"/>
        <v>1064400</v>
      </c>
      <c r="BO12" s="53"/>
      <c r="BP12" s="44"/>
      <c r="BQ12" s="44"/>
    </row>
    <row r="13" spans="2:69" ht="12.75">
      <c r="B13" s="52"/>
      <c r="BO13" s="53"/>
      <c r="BP13" s="44"/>
      <c r="BQ13" s="44"/>
    </row>
    <row r="14" spans="1:202" ht="12.75">
      <c r="A14" s="39"/>
      <c r="B14" s="40" t="s">
        <v>2</v>
      </c>
      <c r="C14" s="4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I14" s="39"/>
      <c r="BJ14" s="39"/>
      <c r="BL14" s="39"/>
      <c r="BO14" s="53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</row>
    <row r="15" spans="1:202" ht="12.75">
      <c r="A15" s="39"/>
      <c r="B15" s="40"/>
      <c r="C15" s="54" t="s">
        <v>88</v>
      </c>
      <c r="D15" s="39"/>
      <c r="E15" s="39">
        <f>registrations!E35</f>
        <v>200000</v>
      </c>
      <c r="F15" s="39">
        <f>registrations!F35</f>
        <v>100000</v>
      </c>
      <c r="G15" s="39">
        <f>registrations!G35</f>
        <v>100000</v>
      </c>
      <c r="H15" s="39">
        <f>registrations!H35</f>
        <v>100000</v>
      </c>
      <c r="I15" s="39">
        <f>registrations!I35</f>
        <v>50000</v>
      </c>
      <c r="J15" s="39">
        <f>registrations!J35</f>
        <v>50000</v>
      </c>
      <c r="K15" s="39">
        <f>registrations!K35</f>
        <v>50000</v>
      </c>
      <c r="L15" s="39">
        <f>registrations!L35</f>
        <v>50000</v>
      </c>
      <c r="M15" s="39">
        <f>registrations!M35</f>
        <v>75200</v>
      </c>
      <c r="N15" s="39">
        <f>registrations!N35</f>
        <v>75200</v>
      </c>
      <c r="O15" s="39">
        <f>registrations!O35</f>
        <v>75200</v>
      </c>
      <c r="P15" s="39">
        <f>registrations!P35</f>
        <v>75200</v>
      </c>
      <c r="Q15" s="39">
        <f>SUM(E15:P15)</f>
        <v>1000800</v>
      </c>
      <c r="R15" s="39"/>
      <c r="S15" s="39">
        <f>registrations!S35</f>
        <v>64800</v>
      </c>
      <c r="T15" s="39">
        <f>registrations!T35</f>
        <v>64800</v>
      </c>
      <c r="U15" s="39">
        <f>registrations!U35</f>
        <v>64800</v>
      </c>
      <c r="V15" s="39">
        <f>registrations!V35</f>
        <v>64800</v>
      </c>
      <c r="W15" s="39">
        <f>registrations!W35</f>
        <v>86400</v>
      </c>
      <c r="X15" s="39">
        <f>registrations!X35</f>
        <v>86400</v>
      </c>
      <c r="Y15" s="39">
        <f>registrations!Y35</f>
        <v>64800</v>
      </c>
      <c r="Z15" s="39">
        <f>registrations!Z35</f>
        <v>64800</v>
      </c>
      <c r="AA15" s="39">
        <f>registrations!AA35</f>
        <v>86400</v>
      </c>
      <c r="AB15" s="39">
        <f>registrations!AB35</f>
        <v>86400</v>
      </c>
      <c r="AC15" s="39">
        <f>registrations!AC35</f>
        <v>64800</v>
      </c>
      <c r="AD15" s="39">
        <f>registrations!AD35</f>
        <v>64800</v>
      </c>
      <c r="AE15" s="39">
        <f>SUM(S15:AD15)</f>
        <v>864000</v>
      </c>
      <c r="AF15" s="39"/>
      <c r="AG15" s="39">
        <f>registrations!AG35</f>
        <v>74400</v>
      </c>
      <c r="AH15" s="39">
        <f>registrations!AH35</f>
        <v>74400</v>
      </c>
      <c r="AI15" s="39">
        <f>registrations!AI35</f>
        <v>74400</v>
      </c>
      <c r="AJ15" s="39">
        <f>registrations!AJ35</f>
        <v>74400</v>
      </c>
      <c r="AK15" s="39">
        <f>registrations!AK35</f>
        <v>99300</v>
      </c>
      <c r="AL15" s="39">
        <f>registrations!AL35</f>
        <v>99300</v>
      </c>
      <c r="AM15" s="39">
        <f>registrations!AM35</f>
        <v>74400</v>
      </c>
      <c r="AN15" s="39">
        <f>registrations!AN35</f>
        <v>74400</v>
      </c>
      <c r="AO15" s="39">
        <f>registrations!AO35</f>
        <v>99300</v>
      </c>
      <c r="AP15" s="39">
        <f>registrations!AP35</f>
        <v>99300</v>
      </c>
      <c r="AQ15" s="39">
        <f>registrations!AQ35</f>
        <v>74400</v>
      </c>
      <c r="AR15" s="39">
        <f>registrations!AR35</f>
        <v>74400</v>
      </c>
      <c r="AS15" s="39">
        <f>SUM(AG15:AR15)</f>
        <v>992400</v>
      </c>
      <c r="AT15" s="39"/>
      <c r="AU15" s="39">
        <f>registrations!AU35</f>
        <v>57000</v>
      </c>
      <c r="AV15" s="39">
        <f>registrations!AV35</f>
        <v>57000</v>
      </c>
      <c r="AW15" s="39">
        <f>registrations!AW35</f>
        <v>85500</v>
      </c>
      <c r="AX15" s="39">
        <f>registrations!AX35</f>
        <v>85500</v>
      </c>
      <c r="AY15" s="39">
        <f>registrations!AY35</f>
        <v>114000</v>
      </c>
      <c r="AZ15" s="39">
        <f>registrations!AZ35</f>
        <v>114000</v>
      </c>
      <c r="BA15" s="39">
        <f>registrations!BA35</f>
        <v>85500</v>
      </c>
      <c r="BB15" s="39">
        <f>registrations!BB35</f>
        <v>85500</v>
      </c>
      <c r="BC15" s="39">
        <f>registrations!BC35</f>
        <v>114000</v>
      </c>
      <c r="BD15" s="39">
        <f>registrations!BD35</f>
        <v>114000</v>
      </c>
      <c r="BE15" s="39">
        <f>registrations!BE35</f>
        <v>85500</v>
      </c>
      <c r="BF15" s="39">
        <f>registrations!BF35</f>
        <v>142500</v>
      </c>
      <c r="BG15" s="39">
        <f>SUM(AU15:BF15)</f>
        <v>1140000</v>
      </c>
      <c r="BI15" s="39">
        <f>Q15</f>
        <v>1000800</v>
      </c>
      <c r="BJ15" s="39">
        <f>AE15</f>
        <v>864000</v>
      </c>
      <c r="BK15" s="39">
        <f>AS15</f>
        <v>992400</v>
      </c>
      <c r="BL15" s="39">
        <f>BG15</f>
        <v>1140000</v>
      </c>
      <c r="BO15" s="53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</row>
    <row r="16" spans="1:202" ht="12.75">
      <c r="A16" s="39"/>
      <c r="B16" s="40"/>
      <c r="C16" s="54" t="s">
        <v>91</v>
      </c>
      <c r="D16" s="39"/>
      <c r="E16" s="41">
        <f>registrations!E39</f>
        <v>0</v>
      </c>
      <c r="F16" s="41">
        <f>registrations!F39</f>
        <v>0</v>
      </c>
      <c r="G16" s="41">
        <f>registrations!G39</f>
        <v>0</v>
      </c>
      <c r="H16" s="41">
        <f>registrations!H39</f>
        <v>0</v>
      </c>
      <c r="I16" s="41">
        <f>registrations!I39</f>
        <v>0</v>
      </c>
      <c r="J16" s="41">
        <f>registrations!J39</f>
        <v>0</v>
      </c>
      <c r="K16" s="41">
        <f>registrations!K39</f>
        <v>0</v>
      </c>
      <c r="L16" s="41">
        <f>registrations!L39</f>
        <v>0</v>
      </c>
      <c r="M16" s="41">
        <f>registrations!M39</f>
        <v>0</v>
      </c>
      <c r="N16" s="41">
        <f>registrations!N39</f>
        <v>0</v>
      </c>
      <c r="O16" s="41">
        <f>registrations!O39</f>
        <v>0</v>
      </c>
      <c r="P16" s="41">
        <f>registrations!P39</f>
        <v>0</v>
      </c>
      <c r="Q16" s="41">
        <f aca="true" t="shared" si="1" ref="Q16:Q23">SUM(E16:P16)</f>
        <v>0</v>
      </c>
      <c r="R16" s="41"/>
      <c r="S16" s="41">
        <f>registrations!S39</f>
        <v>132000</v>
      </c>
      <c r="T16" s="41">
        <f>registrations!T39</f>
        <v>66000</v>
      </c>
      <c r="U16" s="41">
        <f>registrations!U39</f>
        <v>66000</v>
      </c>
      <c r="V16" s="41">
        <f>registrations!V39</f>
        <v>66000</v>
      </c>
      <c r="W16" s="41">
        <f>registrations!W39</f>
        <v>33000</v>
      </c>
      <c r="X16" s="41">
        <f>registrations!X39</f>
        <v>33000</v>
      </c>
      <c r="Y16" s="41">
        <f>registrations!Y39</f>
        <v>33000</v>
      </c>
      <c r="Z16" s="41">
        <f>registrations!Z39</f>
        <v>33000</v>
      </c>
      <c r="AA16" s="41">
        <f>registrations!AA39</f>
        <v>49500</v>
      </c>
      <c r="AB16" s="41">
        <f>registrations!AB39</f>
        <v>49500</v>
      </c>
      <c r="AC16" s="41">
        <f>registrations!AC39</f>
        <v>49500</v>
      </c>
      <c r="AD16" s="41">
        <f>registrations!AD39</f>
        <v>49500</v>
      </c>
      <c r="AE16" s="41">
        <f aca="true" t="shared" si="2" ref="AE16:AE23">SUM(S16:AD16)</f>
        <v>660000</v>
      </c>
      <c r="AF16" s="41"/>
      <c r="AG16" s="41">
        <f>registrations!AG39</f>
        <v>173100</v>
      </c>
      <c r="AH16" s="41">
        <f>registrations!AH39</f>
        <v>115200</v>
      </c>
      <c r="AI16" s="41">
        <f>registrations!AI39</f>
        <v>115200</v>
      </c>
      <c r="AJ16" s="41">
        <f>registrations!AJ39</f>
        <v>115200</v>
      </c>
      <c r="AK16" s="41">
        <f>registrations!AK39</f>
        <v>105000</v>
      </c>
      <c r="AL16" s="41">
        <f>registrations!AL39</f>
        <v>105000</v>
      </c>
      <c r="AM16" s="41">
        <f>registrations!AM39</f>
        <v>86100</v>
      </c>
      <c r="AN16" s="41">
        <f>registrations!AN39</f>
        <v>86100</v>
      </c>
      <c r="AO16" s="41">
        <f>registrations!AO39</f>
        <v>119700</v>
      </c>
      <c r="AP16" s="41">
        <f>registrations!AP39</f>
        <v>119700</v>
      </c>
      <c r="AQ16" s="41">
        <f>registrations!AQ39</f>
        <v>100500</v>
      </c>
      <c r="AR16" s="41">
        <f>registrations!AR39</f>
        <v>100500</v>
      </c>
      <c r="AS16" s="41">
        <f>SUM(AG16:AR16)</f>
        <v>1341300</v>
      </c>
      <c r="AT16" s="41"/>
      <c r="AU16" s="41">
        <f>registrations!AU39</f>
        <v>217800</v>
      </c>
      <c r="AV16" s="41">
        <f>registrations!AV39</f>
        <v>166800</v>
      </c>
      <c r="AW16" s="41">
        <f>registrations!AW39</f>
        <v>166800</v>
      </c>
      <c r="AX16" s="41">
        <f>registrations!AX39</f>
        <v>166800</v>
      </c>
      <c r="AY16" s="41">
        <f>registrations!AY39</f>
        <v>179700</v>
      </c>
      <c r="AZ16" s="41">
        <f>registrations!AZ39</f>
        <v>179700</v>
      </c>
      <c r="BA16" s="41">
        <f>registrations!BA39</f>
        <v>141300</v>
      </c>
      <c r="BB16" s="41">
        <f>registrations!BB39</f>
        <v>141300</v>
      </c>
      <c r="BC16" s="41">
        <f>registrations!BC39</f>
        <v>192600</v>
      </c>
      <c r="BD16" s="41">
        <f>registrations!BD39</f>
        <v>192600</v>
      </c>
      <c r="BE16" s="41">
        <f>registrations!BE39</f>
        <v>153900</v>
      </c>
      <c r="BF16" s="41">
        <f>registrations!BF39</f>
        <v>153900</v>
      </c>
      <c r="BG16" s="41">
        <f>SUM(AU16:BF16)</f>
        <v>2053200</v>
      </c>
      <c r="BI16" s="39">
        <f>Q16</f>
        <v>0</v>
      </c>
      <c r="BJ16" s="39">
        <f>AE16</f>
        <v>660000</v>
      </c>
      <c r="BK16" s="39">
        <f>AS16</f>
        <v>1341300</v>
      </c>
      <c r="BL16" s="39">
        <f>BG16</f>
        <v>2053200</v>
      </c>
      <c r="BO16" s="53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</row>
    <row r="17" spans="1:202" ht="12.75">
      <c r="A17" s="39"/>
      <c r="B17" s="40"/>
      <c r="C17" s="41"/>
      <c r="D17" s="39"/>
      <c r="E17" s="39">
        <f aca="true" t="shared" si="3" ref="E17:P17">SUM(E15:E16)</f>
        <v>200000</v>
      </c>
      <c r="F17" s="39">
        <f t="shared" si="3"/>
        <v>100000</v>
      </c>
      <c r="G17" s="39">
        <f t="shared" si="3"/>
        <v>100000</v>
      </c>
      <c r="H17" s="39">
        <f t="shared" si="3"/>
        <v>100000</v>
      </c>
      <c r="I17" s="39">
        <f t="shared" si="3"/>
        <v>50000</v>
      </c>
      <c r="J17" s="39">
        <f t="shared" si="3"/>
        <v>50000</v>
      </c>
      <c r="K17" s="39">
        <f t="shared" si="3"/>
        <v>50000</v>
      </c>
      <c r="L17" s="39">
        <f t="shared" si="3"/>
        <v>50000</v>
      </c>
      <c r="M17" s="39">
        <f t="shared" si="3"/>
        <v>75200</v>
      </c>
      <c r="N17" s="39">
        <f t="shared" si="3"/>
        <v>75200</v>
      </c>
      <c r="O17" s="39">
        <f t="shared" si="3"/>
        <v>75200</v>
      </c>
      <c r="P17" s="39">
        <f t="shared" si="3"/>
        <v>75200</v>
      </c>
      <c r="Q17" s="39">
        <f t="shared" si="1"/>
        <v>1000800</v>
      </c>
      <c r="R17" s="39"/>
      <c r="S17" s="39">
        <f aca="true" t="shared" si="4" ref="S17:AD17">SUM(S15:S16)</f>
        <v>196800</v>
      </c>
      <c r="T17" s="39">
        <f t="shared" si="4"/>
        <v>130800</v>
      </c>
      <c r="U17" s="39">
        <f t="shared" si="4"/>
        <v>130800</v>
      </c>
      <c r="V17" s="39">
        <f t="shared" si="4"/>
        <v>130800</v>
      </c>
      <c r="W17" s="39">
        <f t="shared" si="4"/>
        <v>119400</v>
      </c>
      <c r="X17" s="39">
        <f t="shared" si="4"/>
        <v>119400</v>
      </c>
      <c r="Y17" s="39">
        <f t="shared" si="4"/>
        <v>97800</v>
      </c>
      <c r="Z17" s="39">
        <f t="shared" si="4"/>
        <v>97800</v>
      </c>
      <c r="AA17" s="39">
        <f t="shared" si="4"/>
        <v>135900</v>
      </c>
      <c r="AB17" s="39">
        <f t="shared" si="4"/>
        <v>135900</v>
      </c>
      <c r="AC17" s="39">
        <f t="shared" si="4"/>
        <v>114300</v>
      </c>
      <c r="AD17" s="39">
        <f t="shared" si="4"/>
        <v>114300</v>
      </c>
      <c r="AE17" s="39">
        <f t="shared" si="2"/>
        <v>1524000</v>
      </c>
      <c r="AF17" s="39"/>
      <c r="AG17" s="39">
        <f aca="true" t="shared" si="5" ref="AG17:AR17">SUM(AG15:AG16)</f>
        <v>247500</v>
      </c>
      <c r="AH17" s="39">
        <f t="shared" si="5"/>
        <v>189600</v>
      </c>
      <c r="AI17" s="39">
        <f t="shared" si="5"/>
        <v>189600</v>
      </c>
      <c r="AJ17" s="39">
        <f t="shared" si="5"/>
        <v>189600</v>
      </c>
      <c r="AK17" s="39">
        <f t="shared" si="5"/>
        <v>204300</v>
      </c>
      <c r="AL17" s="39">
        <f t="shared" si="5"/>
        <v>204300</v>
      </c>
      <c r="AM17" s="39">
        <f t="shared" si="5"/>
        <v>160500</v>
      </c>
      <c r="AN17" s="39">
        <f t="shared" si="5"/>
        <v>160500</v>
      </c>
      <c r="AO17" s="39">
        <f t="shared" si="5"/>
        <v>219000</v>
      </c>
      <c r="AP17" s="39">
        <f t="shared" si="5"/>
        <v>219000</v>
      </c>
      <c r="AQ17" s="39">
        <f t="shared" si="5"/>
        <v>174900</v>
      </c>
      <c r="AR17" s="39">
        <f t="shared" si="5"/>
        <v>174900</v>
      </c>
      <c r="AS17" s="39">
        <f>SUM(AG17:AR17)</f>
        <v>2333700</v>
      </c>
      <c r="AT17" s="39"/>
      <c r="AU17" s="39">
        <f aca="true" t="shared" si="6" ref="AU17:BF17">SUM(AU15:AU16)</f>
        <v>274800</v>
      </c>
      <c r="AV17" s="39">
        <f t="shared" si="6"/>
        <v>223800</v>
      </c>
      <c r="AW17" s="39">
        <f t="shared" si="6"/>
        <v>252300</v>
      </c>
      <c r="AX17" s="39">
        <f t="shared" si="6"/>
        <v>252300</v>
      </c>
      <c r="AY17" s="39">
        <f t="shared" si="6"/>
        <v>293700</v>
      </c>
      <c r="AZ17" s="39">
        <f t="shared" si="6"/>
        <v>293700</v>
      </c>
      <c r="BA17" s="39">
        <f t="shared" si="6"/>
        <v>226800</v>
      </c>
      <c r="BB17" s="39">
        <f t="shared" si="6"/>
        <v>226800</v>
      </c>
      <c r="BC17" s="39">
        <f t="shared" si="6"/>
        <v>306600</v>
      </c>
      <c r="BD17" s="39">
        <f t="shared" si="6"/>
        <v>306600</v>
      </c>
      <c r="BE17" s="39">
        <f t="shared" si="6"/>
        <v>239400</v>
      </c>
      <c r="BF17" s="39">
        <f t="shared" si="6"/>
        <v>296400</v>
      </c>
      <c r="BG17" s="39">
        <f>SUM(AU17:BF17)</f>
        <v>3193200</v>
      </c>
      <c r="BI17" s="39">
        <f>Q17</f>
        <v>1000800</v>
      </c>
      <c r="BJ17" s="39">
        <f>AE17</f>
        <v>1524000</v>
      </c>
      <c r="BK17" s="39">
        <f>AS17</f>
        <v>2333700</v>
      </c>
      <c r="BL17" s="39">
        <f>BG17</f>
        <v>3193200</v>
      </c>
      <c r="BO17" s="53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</row>
    <row r="18" spans="1:202" ht="12.75">
      <c r="A18" s="39"/>
      <c r="B18" s="40"/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I18" s="39"/>
      <c r="BJ18" s="39"/>
      <c r="BK18" s="39"/>
      <c r="BL18" s="39"/>
      <c r="BO18" s="53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</row>
    <row r="19" spans="1:67" ht="12.75">
      <c r="A19" s="39"/>
      <c r="B19" s="43" t="s">
        <v>3</v>
      </c>
      <c r="BO19" s="53"/>
    </row>
    <row r="20" spans="1:67" ht="12.75">
      <c r="A20" s="96">
        <v>0.15</v>
      </c>
      <c r="C20" s="54" t="s">
        <v>98</v>
      </c>
      <c r="E20" s="39">
        <f>$A20*registrations!E18</f>
        <v>7500</v>
      </c>
      <c r="F20" s="39">
        <f>$A20*registrations!F18</f>
        <v>3750</v>
      </c>
      <c r="G20" s="39">
        <f>$A20*registrations!G18</f>
        <v>3750</v>
      </c>
      <c r="H20" s="39">
        <f>$A20*registrations!H18</f>
        <v>3750</v>
      </c>
      <c r="I20" s="39">
        <f>$A20*registrations!I18</f>
        <v>1875</v>
      </c>
      <c r="J20" s="39">
        <f>$A20*registrations!J18</f>
        <v>1875</v>
      </c>
      <c r="K20" s="39">
        <f>$A20*registrations!K18</f>
        <v>1875</v>
      </c>
      <c r="L20" s="39">
        <f>$A20*registrations!L18</f>
        <v>1875</v>
      </c>
      <c r="M20" s="39">
        <f>$A20*registrations!M18</f>
        <v>2820</v>
      </c>
      <c r="N20" s="39">
        <f>$A20*registrations!N18</f>
        <v>2820</v>
      </c>
      <c r="O20" s="39">
        <f>$A20*registrations!O18</f>
        <v>2820</v>
      </c>
      <c r="P20" s="39">
        <f>$A20*registrations!P18</f>
        <v>2820</v>
      </c>
      <c r="Q20" s="39">
        <f t="shared" si="1"/>
        <v>37530</v>
      </c>
      <c r="R20" s="39"/>
      <c r="S20" s="39">
        <f>$A20*registrations!S18</f>
        <v>9840</v>
      </c>
      <c r="T20" s="39">
        <f>$A20*registrations!T18</f>
        <v>6540</v>
      </c>
      <c r="U20" s="39">
        <f>$A20*registrations!U18</f>
        <v>6540</v>
      </c>
      <c r="V20" s="39">
        <f>$A20*registrations!V18</f>
        <v>6540</v>
      </c>
      <c r="W20" s="39">
        <f>$A20*registrations!W18</f>
        <v>5970</v>
      </c>
      <c r="X20" s="39">
        <f>$A20*registrations!X18</f>
        <v>5970</v>
      </c>
      <c r="Y20" s="39">
        <f>$A20*registrations!Y18</f>
        <v>4890</v>
      </c>
      <c r="Z20" s="39">
        <f>$A20*registrations!Z18</f>
        <v>4890</v>
      </c>
      <c r="AA20" s="39">
        <f>$A20*registrations!AA18</f>
        <v>6795</v>
      </c>
      <c r="AB20" s="39">
        <f>$A20*registrations!AB18</f>
        <v>6795</v>
      </c>
      <c r="AC20" s="39">
        <f>$A20*registrations!AC18</f>
        <v>5715</v>
      </c>
      <c r="AD20" s="39">
        <f>$A20*registrations!AD18</f>
        <v>5715</v>
      </c>
      <c r="AE20" s="39">
        <f t="shared" si="2"/>
        <v>76200</v>
      </c>
      <c r="AF20" s="39"/>
      <c r="AG20" s="39">
        <f>$A20*registrations!AG18</f>
        <v>12375</v>
      </c>
      <c r="AH20" s="39">
        <f>$A20*registrations!AH18</f>
        <v>9480</v>
      </c>
      <c r="AI20" s="39">
        <f>$A20*registrations!AI18</f>
        <v>9480</v>
      </c>
      <c r="AJ20" s="39">
        <f>$A20*registrations!AJ18</f>
        <v>9480</v>
      </c>
      <c r="AK20" s="39">
        <f>$A20*registrations!AK18</f>
        <v>10215</v>
      </c>
      <c r="AL20" s="39">
        <f>$A20*registrations!AL18</f>
        <v>10215</v>
      </c>
      <c r="AM20" s="39">
        <f>$A20*registrations!AM18</f>
        <v>8025</v>
      </c>
      <c r="AN20" s="39">
        <f>$A20*registrations!AN18</f>
        <v>8025</v>
      </c>
      <c r="AO20" s="39">
        <f>$A20*registrations!AO18</f>
        <v>10950</v>
      </c>
      <c r="AP20" s="39">
        <f>$A20*registrations!AP18</f>
        <v>10950</v>
      </c>
      <c r="AQ20" s="39">
        <f>$A20*registrations!AQ18</f>
        <v>8745</v>
      </c>
      <c r="AR20" s="39">
        <f>$A20*registrations!AR18</f>
        <v>8745</v>
      </c>
      <c r="AS20" s="39">
        <f>SUM(AG20:AR20)</f>
        <v>116685</v>
      </c>
      <c r="AT20" s="39"/>
      <c r="AU20" s="39">
        <f>$A20*registrations!AU18</f>
        <v>13740</v>
      </c>
      <c r="AV20" s="39">
        <f>$A20*registrations!AV18</f>
        <v>11190</v>
      </c>
      <c r="AW20" s="39">
        <f>$A20*registrations!AW18</f>
        <v>12615</v>
      </c>
      <c r="AX20" s="39">
        <f>$A20*registrations!AX18</f>
        <v>12615</v>
      </c>
      <c r="AY20" s="39">
        <f>$A20*registrations!AY18</f>
        <v>14685</v>
      </c>
      <c r="AZ20" s="39">
        <f>$A20*registrations!AZ18</f>
        <v>14685</v>
      </c>
      <c r="BA20" s="39">
        <f>$A20*registrations!BA18</f>
        <v>11340</v>
      </c>
      <c r="BB20" s="39">
        <f>$A20*registrations!BB18</f>
        <v>11340</v>
      </c>
      <c r="BC20" s="39">
        <f>$A20*registrations!BC18</f>
        <v>15330</v>
      </c>
      <c r="BD20" s="39">
        <f>$A20*registrations!BD18</f>
        <v>15330</v>
      </c>
      <c r="BE20" s="39">
        <f>$A20*registrations!BE18</f>
        <v>11970</v>
      </c>
      <c r="BF20" s="39">
        <f>$A20*registrations!BF18</f>
        <v>14820</v>
      </c>
      <c r="BG20" s="39">
        <f>SUM(AU20:BF20)</f>
        <v>159660</v>
      </c>
      <c r="BI20" s="39">
        <f>Q20</f>
        <v>37530</v>
      </c>
      <c r="BJ20" s="39">
        <f>AE20</f>
        <v>76200</v>
      </c>
      <c r="BK20" s="39">
        <f>AS20</f>
        <v>116685</v>
      </c>
      <c r="BL20" s="39">
        <f>BG20</f>
        <v>159660</v>
      </c>
      <c r="BO20" s="44"/>
    </row>
    <row r="21" spans="2:69" ht="12.75">
      <c r="B21" s="43" t="s">
        <v>4</v>
      </c>
      <c r="E21" s="42">
        <f aca="true" t="shared" si="7" ref="E21:P21">SUM(E20:E20)</f>
        <v>7500</v>
      </c>
      <c r="F21" s="42">
        <f t="shared" si="7"/>
        <v>3750</v>
      </c>
      <c r="G21" s="42">
        <f t="shared" si="7"/>
        <v>3750</v>
      </c>
      <c r="H21" s="42">
        <f t="shared" si="7"/>
        <v>3750</v>
      </c>
      <c r="I21" s="42">
        <f t="shared" si="7"/>
        <v>1875</v>
      </c>
      <c r="J21" s="42">
        <f t="shared" si="7"/>
        <v>1875</v>
      </c>
      <c r="K21" s="42">
        <f t="shared" si="7"/>
        <v>1875</v>
      </c>
      <c r="L21" s="42">
        <f t="shared" si="7"/>
        <v>1875</v>
      </c>
      <c r="M21" s="42">
        <f t="shared" si="7"/>
        <v>2820</v>
      </c>
      <c r="N21" s="42">
        <f t="shared" si="7"/>
        <v>2820</v>
      </c>
      <c r="O21" s="42">
        <f t="shared" si="7"/>
        <v>2820</v>
      </c>
      <c r="P21" s="42">
        <f t="shared" si="7"/>
        <v>2820</v>
      </c>
      <c r="Q21" s="42">
        <f t="shared" si="1"/>
        <v>37530</v>
      </c>
      <c r="S21" s="42">
        <f aca="true" t="shared" si="8" ref="S21:AD21">SUM(S20:S20)</f>
        <v>9840</v>
      </c>
      <c r="T21" s="42">
        <f t="shared" si="8"/>
        <v>6540</v>
      </c>
      <c r="U21" s="42">
        <f t="shared" si="8"/>
        <v>6540</v>
      </c>
      <c r="V21" s="42">
        <f t="shared" si="8"/>
        <v>6540</v>
      </c>
      <c r="W21" s="42">
        <f t="shared" si="8"/>
        <v>5970</v>
      </c>
      <c r="X21" s="42">
        <f t="shared" si="8"/>
        <v>5970</v>
      </c>
      <c r="Y21" s="42">
        <f t="shared" si="8"/>
        <v>4890</v>
      </c>
      <c r="Z21" s="42">
        <f t="shared" si="8"/>
        <v>4890</v>
      </c>
      <c r="AA21" s="42">
        <f t="shared" si="8"/>
        <v>6795</v>
      </c>
      <c r="AB21" s="42">
        <f t="shared" si="8"/>
        <v>6795</v>
      </c>
      <c r="AC21" s="42">
        <f t="shared" si="8"/>
        <v>5715</v>
      </c>
      <c r="AD21" s="42">
        <f t="shared" si="8"/>
        <v>5715</v>
      </c>
      <c r="AE21" s="42">
        <f t="shared" si="2"/>
        <v>76200</v>
      </c>
      <c r="AG21" s="42">
        <f aca="true" t="shared" si="9" ref="AG21:AR21">SUM(AG20:AG20)</f>
        <v>12375</v>
      </c>
      <c r="AH21" s="42">
        <f t="shared" si="9"/>
        <v>9480</v>
      </c>
      <c r="AI21" s="42">
        <f t="shared" si="9"/>
        <v>9480</v>
      </c>
      <c r="AJ21" s="42">
        <f t="shared" si="9"/>
        <v>9480</v>
      </c>
      <c r="AK21" s="42">
        <f t="shared" si="9"/>
        <v>10215</v>
      </c>
      <c r="AL21" s="42">
        <f t="shared" si="9"/>
        <v>10215</v>
      </c>
      <c r="AM21" s="42">
        <f t="shared" si="9"/>
        <v>8025</v>
      </c>
      <c r="AN21" s="42">
        <f t="shared" si="9"/>
        <v>8025</v>
      </c>
      <c r="AO21" s="42">
        <f t="shared" si="9"/>
        <v>10950</v>
      </c>
      <c r="AP21" s="42">
        <f t="shared" si="9"/>
        <v>10950</v>
      </c>
      <c r="AQ21" s="42">
        <f t="shared" si="9"/>
        <v>8745</v>
      </c>
      <c r="AR21" s="42">
        <f t="shared" si="9"/>
        <v>8745</v>
      </c>
      <c r="AS21" s="42">
        <f>SUM(AG21:AR21)</f>
        <v>116685</v>
      </c>
      <c r="AU21" s="42">
        <f aca="true" t="shared" si="10" ref="AU21:BF21">SUM(AU20:AU20)</f>
        <v>13740</v>
      </c>
      <c r="AV21" s="42">
        <f t="shared" si="10"/>
        <v>11190</v>
      </c>
      <c r="AW21" s="42">
        <f t="shared" si="10"/>
        <v>12615</v>
      </c>
      <c r="AX21" s="42">
        <f t="shared" si="10"/>
        <v>12615</v>
      </c>
      <c r="AY21" s="42">
        <f t="shared" si="10"/>
        <v>14685</v>
      </c>
      <c r="AZ21" s="42">
        <f t="shared" si="10"/>
        <v>14685</v>
      </c>
      <c r="BA21" s="42">
        <f t="shared" si="10"/>
        <v>11340</v>
      </c>
      <c r="BB21" s="42">
        <f t="shared" si="10"/>
        <v>11340</v>
      </c>
      <c r="BC21" s="42">
        <f t="shared" si="10"/>
        <v>15330</v>
      </c>
      <c r="BD21" s="42">
        <f t="shared" si="10"/>
        <v>15330</v>
      </c>
      <c r="BE21" s="42">
        <f t="shared" si="10"/>
        <v>11970</v>
      </c>
      <c r="BF21" s="42">
        <f t="shared" si="10"/>
        <v>14820</v>
      </c>
      <c r="BG21" s="42">
        <f>SUM(AU21:BF21)</f>
        <v>159660</v>
      </c>
      <c r="BI21" s="42">
        <f>Q21</f>
        <v>37530</v>
      </c>
      <c r="BJ21" s="39">
        <f>AE21</f>
        <v>76200</v>
      </c>
      <c r="BK21" s="39">
        <f>AS21</f>
        <v>116685</v>
      </c>
      <c r="BL21" s="39">
        <f>BG21</f>
        <v>159660</v>
      </c>
      <c r="BO21" s="44"/>
      <c r="BP21" s="46"/>
      <c r="BQ21" s="46"/>
    </row>
    <row r="22" ht="12.75">
      <c r="BO22" s="44"/>
    </row>
    <row r="23" spans="2:67" ht="12.75">
      <c r="B23" s="43" t="s">
        <v>6</v>
      </c>
      <c r="E23" s="42">
        <f aca="true" t="shared" si="11" ref="E23:P23">E17-E21</f>
        <v>192500</v>
      </c>
      <c r="F23" s="42">
        <f t="shared" si="11"/>
        <v>96250</v>
      </c>
      <c r="G23" s="42">
        <f t="shared" si="11"/>
        <v>96250</v>
      </c>
      <c r="H23" s="42">
        <f t="shared" si="11"/>
        <v>96250</v>
      </c>
      <c r="I23" s="42">
        <f t="shared" si="11"/>
        <v>48125</v>
      </c>
      <c r="J23" s="42">
        <f t="shared" si="11"/>
        <v>48125</v>
      </c>
      <c r="K23" s="42">
        <f t="shared" si="11"/>
        <v>48125</v>
      </c>
      <c r="L23" s="42">
        <f t="shared" si="11"/>
        <v>48125</v>
      </c>
      <c r="M23" s="42">
        <f t="shared" si="11"/>
        <v>72380</v>
      </c>
      <c r="N23" s="42">
        <f t="shared" si="11"/>
        <v>72380</v>
      </c>
      <c r="O23" s="42">
        <f t="shared" si="11"/>
        <v>72380</v>
      </c>
      <c r="P23" s="42">
        <f t="shared" si="11"/>
        <v>72380</v>
      </c>
      <c r="Q23" s="42">
        <f t="shared" si="1"/>
        <v>963270</v>
      </c>
      <c r="S23" s="42">
        <f aca="true" t="shared" si="12" ref="S23:AD23">S17-S21</f>
        <v>186960</v>
      </c>
      <c r="T23" s="42">
        <f t="shared" si="12"/>
        <v>124260</v>
      </c>
      <c r="U23" s="42">
        <f t="shared" si="12"/>
        <v>124260</v>
      </c>
      <c r="V23" s="42">
        <f t="shared" si="12"/>
        <v>124260</v>
      </c>
      <c r="W23" s="42">
        <f t="shared" si="12"/>
        <v>113430</v>
      </c>
      <c r="X23" s="42">
        <f t="shared" si="12"/>
        <v>113430</v>
      </c>
      <c r="Y23" s="42">
        <f t="shared" si="12"/>
        <v>92910</v>
      </c>
      <c r="Z23" s="42">
        <f t="shared" si="12"/>
        <v>92910</v>
      </c>
      <c r="AA23" s="42">
        <f t="shared" si="12"/>
        <v>129105</v>
      </c>
      <c r="AB23" s="42">
        <f t="shared" si="12"/>
        <v>129105</v>
      </c>
      <c r="AC23" s="42">
        <f t="shared" si="12"/>
        <v>108585</v>
      </c>
      <c r="AD23" s="42">
        <f t="shared" si="12"/>
        <v>108585</v>
      </c>
      <c r="AE23" s="42">
        <f t="shared" si="2"/>
        <v>1447800</v>
      </c>
      <c r="AG23" s="42">
        <f aca="true" t="shared" si="13" ref="AG23:AR23">AG17-AG21</f>
        <v>235125</v>
      </c>
      <c r="AH23" s="42">
        <f t="shared" si="13"/>
        <v>180120</v>
      </c>
      <c r="AI23" s="42">
        <f t="shared" si="13"/>
        <v>180120</v>
      </c>
      <c r="AJ23" s="42">
        <f t="shared" si="13"/>
        <v>180120</v>
      </c>
      <c r="AK23" s="42">
        <f t="shared" si="13"/>
        <v>194085</v>
      </c>
      <c r="AL23" s="42">
        <f t="shared" si="13"/>
        <v>194085</v>
      </c>
      <c r="AM23" s="42">
        <f t="shared" si="13"/>
        <v>152475</v>
      </c>
      <c r="AN23" s="42">
        <f t="shared" si="13"/>
        <v>152475</v>
      </c>
      <c r="AO23" s="42">
        <f t="shared" si="13"/>
        <v>208050</v>
      </c>
      <c r="AP23" s="42">
        <f t="shared" si="13"/>
        <v>208050</v>
      </c>
      <c r="AQ23" s="42">
        <f t="shared" si="13"/>
        <v>166155</v>
      </c>
      <c r="AR23" s="42">
        <f t="shared" si="13"/>
        <v>166155</v>
      </c>
      <c r="AS23" s="42">
        <f>SUM(AG23:AR23)</f>
        <v>2217015</v>
      </c>
      <c r="AU23" s="42">
        <f aca="true" t="shared" si="14" ref="AU23:BF23">AU17-AU21</f>
        <v>261060</v>
      </c>
      <c r="AV23" s="42">
        <f t="shared" si="14"/>
        <v>212610</v>
      </c>
      <c r="AW23" s="42">
        <f t="shared" si="14"/>
        <v>239685</v>
      </c>
      <c r="AX23" s="42">
        <f t="shared" si="14"/>
        <v>239685</v>
      </c>
      <c r="AY23" s="42">
        <f t="shared" si="14"/>
        <v>279015</v>
      </c>
      <c r="AZ23" s="42">
        <f t="shared" si="14"/>
        <v>279015</v>
      </c>
      <c r="BA23" s="42">
        <f t="shared" si="14"/>
        <v>215460</v>
      </c>
      <c r="BB23" s="42">
        <f t="shared" si="14"/>
        <v>215460</v>
      </c>
      <c r="BC23" s="42">
        <f t="shared" si="14"/>
        <v>291270</v>
      </c>
      <c r="BD23" s="42">
        <f t="shared" si="14"/>
        <v>291270</v>
      </c>
      <c r="BE23" s="42">
        <f t="shared" si="14"/>
        <v>227430</v>
      </c>
      <c r="BF23" s="42">
        <f t="shared" si="14"/>
        <v>281580</v>
      </c>
      <c r="BG23" s="42">
        <f>SUM(AU23:BF23)</f>
        <v>3033540</v>
      </c>
      <c r="BI23" s="42">
        <f>Q23</f>
        <v>963270</v>
      </c>
      <c r="BJ23" s="39">
        <f>AE23</f>
        <v>1447800</v>
      </c>
      <c r="BK23" s="39">
        <f>AS23</f>
        <v>2217015</v>
      </c>
      <c r="BL23" s="39">
        <f>BG23</f>
        <v>3033540</v>
      </c>
      <c r="BO23" s="44"/>
    </row>
    <row r="24" ht="12.75">
      <c r="BO24" s="44"/>
    </row>
    <row r="25" spans="2:64" s="82" customFormat="1" ht="12.75">
      <c r="B25" s="83" t="s">
        <v>7</v>
      </c>
      <c r="E25" s="82">
        <f aca="true" t="shared" si="15" ref="E25:Q25">E23/E17</f>
        <v>0.9625</v>
      </c>
      <c r="F25" s="82">
        <f t="shared" si="15"/>
        <v>0.9625</v>
      </c>
      <c r="G25" s="82">
        <f t="shared" si="15"/>
        <v>0.9625</v>
      </c>
      <c r="H25" s="82">
        <f t="shared" si="15"/>
        <v>0.9625</v>
      </c>
      <c r="I25" s="82">
        <f t="shared" si="15"/>
        <v>0.9625</v>
      </c>
      <c r="J25" s="82">
        <f t="shared" si="15"/>
        <v>0.9625</v>
      </c>
      <c r="K25" s="82">
        <f t="shared" si="15"/>
        <v>0.9625</v>
      </c>
      <c r="L25" s="82">
        <f t="shared" si="15"/>
        <v>0.9625</v>
      </c>
      <c r="M25" s="82">
        <f t="shared" si="15"/>
        <v>0.9625</v>
      </c>
      <c r="N25" s="82">
        <f t="shared" si="15"/>
        <v>0.9625</v>
      </c>
      <c r="O25" s="82">
        <f t="shared" si="15"/>
        <v>0.9625</v>
      </c>
      <c r="P25" s="82">
        <f t="shared" si="15"/>
        <v>0.9625</v>
      </c>
      <c r="Q25" s="82">
        <f t="shared" si="15"/>
        <v>0.9625</v>
      </c>
      <c r="S25" s="82">
        <f aca="true" t="shared" si="16" ref="S25:AE25">S23/S17</f>
        <v>0.95</v>
      </c>
      <c r="T25" s="82">
        <f t="shared" si="16"/>
        <v>0.95</v>
      </c>
      <c r="U25" s="82">
        <f t="shared" si="16"/>
        <v>0.95</v>
      </c>
      <c r="V25" s="82">
        <f t="shared" si="16"/>
        <v>0.95</v>
      </c>
      <c r="W25" s="82">
        <f t="shared" si="16"/>
        <v>0.95</v>
      </c>
      <c r="X25" s="82">
        <f t="shared" si="16"/>
        <v>0.95</v>
      </c>
      <c r="Y25" s="82">
        <f t="shared" si="16"/>
        <v>0.95</v>
      </c>
      <c r="Z25" s="82">
        <f t="shared" si="16"/>
        <v>0.95</v>
      </c>
      <c r="AA25" s="82">
        <f t="shared" si="16"/>
        <v>0.95</v>
      </c>
      <c r="AB25" s="82">
        <f t="shared" si="16"/>
        <v>0.95</v>
      </c>
      <c r="AC25" s="82">
        <f t="shared" si="16"/>
        <v>0.95</v>
      </c>
      <c r="AD25" s="82">
        <f t="shared" si="16"/>
        <v>0.95</v>
      </c>
      <c r="AE25" s="82">
        <f t="shared" si="16"/>
        <v>0.95</v>
      </c>
      <c r="AG25" s="82">
        <f aca="true" t="shared" si="17" ref="AG25:AS25">AG23/AG17</f>
        <v>0.95</v>
      </c>
      <c r="AH25" s="82">
        <f t="shared" si="17"/>
        <v>0.95</v>
      </c>
      <c r="AI25" s="82">
        <f t="shared" si="17"/>
        <v>0.95</v>
      </c>
      <c r="AJ25" s="82">
        <f t="shared" si="17"/>
        <v>0.95</v>
      </c>
      <c r="AK25" s="82">
        <f t="shared" si="17"/>
        <v>0.95</v>
      </c>
      <c r="AL25" s="82">
        <f t="shared" si="17"/>
        <v>0.95</v>
      </c>
      <c r="AM25" s="82">
        <f t="shared" si="17"/>
        <v>0.95</v>
      </c>
      <c r="AN25" s="82">
        <f t="shared" si="17"/>
        <v>0.95</v>
      </c>
      <c r="AO25" s="82">
        <f t="shared" si="17"/>
        <v>0.95</v>
      </c>
      <c r="AP25" s="82">
        <f t="shared" si="17"/>
        <v>0.95</v>
      </c>
      <c r="AQ25" s="82">
        <f t="shared" si="17"/>
        <v>0.95</v>
      </c>
      <c r="AR25" s="82">
        <f t="shared" si="17"/>
        <v>0.95</v>
      </c>
      <c r="AS25" s="82">
        <f t="shared" si="17"/>
        <v>0.95</v>
      </c>
      <c r="AU25" s="82">
        <f aca="true" t="shared" si="18" ref="AU25:BG25">AU23/AU17</f>
        <v>0.95</v>
      </c>
      <c r="AV25" s="82">
        <f t="shared" si="18"/>
        <v>0.95</v>
      </c>
      <c r="AW25" s="82">
        <f t="shared" si="18"/>
        <v>0.95</v>
      </c>
      <c r="AX25" s="82">
        <f t="shared" si="18"/>
        <v>0.95</v>
      </c>
      <c r="AY25" s="82">
        <f t="shared" si="18"/>
        <v>0.95</v>
      </c>
      <c r="AZ25" s="82">
        <f t="shared" si="18"/>
        <v>0.95</v>
      </c>
      <c r="BA25" s="82">
        <f t="shared" si="18"/>
        <v>0.95</v>
      </c>
      <c r="BB25" s="82">
        <f t="shared" si="18"/>
        <v>0.95</v>
      </c>
      <c r="BC25" s="82">
        <f t="shared" si="18"/>
        <v>0.95</v>
      </c>
      <c r="BD25" s="82">
        <f t="shared" si="18"/>
        <v>0.95</v>
      </c>
      <c r="BE25" s="82">
        <f t="shared" si="18"/>
        <v>0.95</v>
      </c>
      <c r="BF25" s="82">
        <f t="shared" si="18"/>
        <v>0.95</v>
      </c>
      <c r="BG25" s="82">
        <f t="shared" si="18"/>
        <v>0.95</v>
      </c>
      <c r="BI25" s="82">
        <f>Q25</f>
        <v>0.9625</v>
      </c>
      <c r="BJ25" s="82">
        <f>AE25</f>
        <v>0.95</v>
      </c>
      <c r="BK25" s="82">
        <f>AS25</f>
        <v>0.95</v>
      </c>
      <c r="BL25" s="82">
        <f>BG25</f>
        <v>0.95</v>
      </c>
    </row>
    <row r="27" ht="12.75">
      <c r="B27" s="43" t="s">
        <v>8</v>
      </c>
    </row>
    <row r="28" spans="1:202" ht="12.75">
      <c r="A28" s="39"/>
      <c r="B28" s="40"/>
      <c r="C28" s="41" t="s">
        <v>9</v>
      </c>
      <c r="D28" s="39"/>
      <c r="E28" s="39">
        <f aca="true" t="shared" si="19" ref="E28:N28">E195</f>
        <v>14100</v>
      </c>
      <c r="F28" s="39">
        <f t="shared" si="19"/>
        <v>14100</v>
      </c>
      <c r="G28" s="39">
        <f t="shared" si="19"/>
        <v>14100</v>
      </c>
      <c r="H28" s="39">
        <f t="shared" si="19"/>
        <v>14100</v>
      </c>
      <c r="I28" s="39">
        <f t="shared" si="19"/>
        <v>16900</v>
      </c>
      <c r="J28" s="39">
        <f t="shared" si="19"/>
        <v>16900</v>
      </c>
      <c r="K28" s="39">
        <f t="shared" si="19"/>
        <v>16900</v>
      </c>
      <c r="L28" s="39">
        <f t="shared" si="19"/>
        <v>16900</v>
      </c>
      <c r="M28" s="39">
        <f t="shared" si="19"/>
        <v>22500</v>
      </c>
      <c r="N28" s="39">
        <f t="shared" si="19"/>
        <v>22500</v>
      </c>
      <c r="O28" s="39">
        <f>O195</f>
        <v>22500</v>
      </c>
      <c r="P28" s="39">
        <f>P195</f>
        <v>22500</v>
      </c>
      <c r="Q28" s="39">
        <f>SUM(E28:P28)</f>
        <v>214000</v>
      </c>
      <c r="R28" s="39"/>
      <c r="S28" s="39">
        <f aca="true" t="shared" si="20" ref="S28:AD28">S195</f>
        <v>29500</v>
      </c>
      <c r="T28" s="39">
        <f t="shared" si="20"/>
        <v>29500</v>
      </c>
      <c r="U28" s="39">
        <f t="shared" si="20"/>
        <v>29500</v>
      </c>
      <c r="V28" s="39">
        <f t="shared" si="20"/>
        <v>29500</v>
      </c>
      <c r="W28" s="39">
        <f t="shared" si="20"/>
        <v>29500</v>
      </c>
      <c r="X28" s="39">
        <f t="shared" si="20"/>
        <v>29500</v>
      </c>
      <c r="Y28" s="39">
        <f t="shared" si="20"/>
        <v>29500</v>
      </c>
      <c r="Z28" s="39">
        <f t="shared" si="20"/>
        <v>29500</v>
      </c>
      <c r="AA28" s="39">
        <f t="shared" si="20"/>
        <v>32300</v>
      </c>
      <c r="AB28" s="39">
        <f t="shared" si="20"/>
        <v>32300</v>
      </c>
      <c r="AC28" s="39">
        <f t="shared" si="20"/>
        <v>32300</v>
      </c>
      <c r="AD28" s="39">
        <f t="shared" si="20"/>
        <v>32300</v>
      </c>
      <c r="AE28" s="39">
        <f>SUM(S28:AD28)</f>
        <v>365200</v>
      </c>
      <c r="AF28" s="39"/>
      <c r="AG28" s="39">
        <f aca="true" t="shared" si="21" ref="AG28:AR28">AG195</f>
        <v>39200</v>
      </c>
      <c r="AH28" s="39">
        <f t="shared" si="21"/>
        <v>39200</v>
      </c>
      <c r="AI28" s="39">
        <f t="shared" si="21"/>
        <v>39200</v>
      </c>
      <c r="AJ28" s="39">
        <f t="shared" si="21"/>
        <v>39200</v>
      </c>
      <c r="AK28" s="39">
        <f t="shared" si="21"/>
        <v>39200</v>
      </c>
      <c r="AL28" s="39">
        <f t="shared" si="21"/>
        <v>39200</v>
      </c>
      <c r="AM28" s="39">
        <f t="shared" si="21"/>
        <v>39200</v>
      </c>
      <c r="AN28" s="39">
        <f t="shared" si="21"/>
        <v>39200</v>
      </c>
      <c r="AO28" s="39">
        <f t="shared" si="21"/>
        <v>42000</v>
      </c>
      <c r="AP28" s="39">
        <f t="shared" si="21"/>
        <v>42000</v>
      </c>
      <c r="AQ28" s="39">
        <f t="shared" si="21"/>
        <v>42000</v>
      </c>
      <c r="AR28" s="39">
        <f t="shared" si="21"/>
        <v>42000</v>
      </c>
      <c r="AS28" s="39">
        <f>SUM(AG28:AR28)</f>
        <v>481600</v>
      </c>
      <c r="AT28" s="39"/>
      <c r="AU28" s="39">
        <f aca="true" t="shared" si="22" ref="AU28:BF28">AU195</f>
        <v>48900</v>
      </c>
      <c r="AV28" s="39">
        <f t="shared" si="22"/>
        <v>48900</v>
      </c>
      <c r="AW28" s="39">
        <f t="shared" si="22"/>
        <v>48900</v>
      </c>
      <c r="AX28" s="39">
        <f t="shared" si="22"/>
        <v>48900</v>
      </c>
      <c r="AY28" s="39">
        <f t="shared" si="22"/>
        <v>48900</v>
      </c>
      <c r="AZ28" s="39">
        <f t="shared" si="22"/>
        <v>48900</v>
      </c>
      <c r="BA28" s="39">
        <f t="shared" si="22"/>
        <v>48900</v>
      </c>
      <c r="BB28" s="39">
        <f t="shared" si="22"/>
        <v>48900</v>
      </c>
      <c r="BC28" s="39">
        <f t="shared" si="22"/>
        <v>51700</v>
      </c>
      <c r="BD28" s="39">
        <f t="shared" si="22"/>
        <v>51700</v>
      </c>
      <c r="BE28" s="39">
        <f t="shared" si="22"/>
        <v>51700</v>
      </c>
      <c r="BF28" s="39">
        <f t="shared" si="22"/>
        <v>51700</v>
      </c>
      <c r="BG28" s="39">
        <f>SUM(AU28:BF28)</f>
        <v>598000</v>
      </c>
      <c r="BI28" s="39">
        <f aca="true" t="shared" si="23" ref="BI28:BI40">Q28</f>
        <v>214000</v>
      </c>
      <c r="BJ28" s="39">
        <f aca="true" t="shared" si="24" ref="BJ28:BJ40">AE28</f>
        <v>365200</v>
      </c>
      <c r="BK28" s="39">
        <f aca="true" t="shared" si="25" ref="BK28:BK40">AS28</f>
        <v>481600</v>
      </c>
      <c r="BL28" s="39">
        <f aca="true" t="shared" si="26" ref="BL28:BL40">BG28</f>
        <v>598000</v>
      </c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</row>
    <row r="29" spans="1:202" s="44" customFormat="1" ht="12.75">
      <c r="A29" s="95">
        <v>0.0325</v>
      </c>
      <c r="B29" s="40"/>
      <c r="C29" s="41" t="s">
        <v>10</v>
      </c>
      <c r="D29" s="41"/>
      <c r="E29" s="41">
        <f aca="true" t="shared" si="27" ref="E29:P29">ROUND(E17*$A29,-2)</f>
        <v>6500</v>
      </c>
      <c r="F29" s="41">
        <f t="shared" si="27"/>
        <v>3300</v>
      </c>
      <c r="G29" s="41">
        <f t="shared" si="27"/>
        <v>3300</v>
      </c>
      <c r="H29" s="41">
        <f t="shared" si="27"/>
        <v>3300</v>
      </c>
      <c r="I29" s="41">
        <f t="shared" si="27"/>
        <v>1600</v>
      </c>
      <c r="J29" s="41">
        <f t="shared" si="27"/>
        <v>1600</v>
      </c>
      <c r="K29" s="41">
        <f t="shared" si="27"/>
        <v>1600</v>
      </c>
      <c r="L29" s="41">
        <f t="shared" si="27"/>
        <v>1600</v>
      </c>
      <c r="M29" s="41">
        <f t="shared" si="27"/>
        <v>2400</v>
      </c>
      <c r="N29" s="41">
        <f t="shared" si="27"/>
        <v>2400</v>
      </c>
      <c r="O29" s="41">
        <f t="shared" si="27"/>
        <v>2400</v>
      </c>
      <c r="P29" s="41">
        <f t="shared" si="27"/>
        <v>2400</v>
      </c>
      <c r="Q29" s="41">
        <f aca="true" t="shared" si="28" ref="Q29:Q46">SUM(E29:P29)</f>
        <v>32400</v>
      </c>
      <c r="R29" s="41"/>
      <c r="S29" s="41">
        <f aca="true" t="shared" si="29" ref="S29:AD29">ROUND(S17*$A29,-2)</f>
        <v>6400</v>
      </c>
      <c r="T29" s="41">
        <f t="shared" si="29"/>
        <v>4300</v>
      </c>
      <c r="U29" s="41">
        <f t="shared" si="29"/>
        <v>4300</v>
      </c>
      <c r="V29" s="41">
        <f t="shared" si="29"/>
        <v>4300</v>
      </c>
      <c r="W29" s="41">
        <f t="shared" si="29"/>
        <v>3900</v>
      </c>
      <c r="X29" s="41">
        <f t="shared" si="29"/>
        <v>3900</v>
      </c>
      <c r="Y29" s="41">
        <f t="shared" si="29"/>
        <v>3200</v>
      </c>
      <c r="Z29" s="41">
        <f t="shared" si="29"/>
        <v>3200</v>
      </c>
      <c r="AA29" s="41">
        <f t="shared" si="29"/>
        <v>4400</v>
      </c>
      <c r="AB29" s="41">
        <f t="shared" si="29"/>
        <v>4400</v>
      </c>
      <c r="AC29" s="41">
        <f t="shared" si="29"/>
        <v>3700</v>
      </c>
      <c r="AD29" s="41">
        <f t="shared" si="29"/>
        <v>3700</v>
      </c>
      <c r="AE29" s="41">
        <f aca="true" t="shared" si="30" ref="AE29:AE40">SUM(S29:AD29)</f>
        <v>49700</v>
      </c>
      <c r="AF29" s="41"/>
      <c r="AG29" s="41">
        <f aca="true" t="shared" si="31" ref="AG29:AR29">ROUND(AG17*$A29,-2)</f>
        <v>8000</v>
      </c>
      <c r="AH29" s="41">
        <f t="shared" si="31"/>
        <v>6200</v>
      </c>
      <c r="AI29" s="41">
        <f t="shared" si="31"/>
        <v>6200</v>
      </c>
      <c r="AJ29" s="41">
        <f t="shared" si="31"/>
        <v>6200</v>
      </c>
      <c r="AK29" s="41">
        <f t="shared" si="31"/>
        <v>6600</v>
      </c>
      <c r="AL29" s="41">
        <f t="shared" si="31"/>
        <v>6600</v>
      </c>
      <c r="AM29" s="41">
        <f t="shared" si="31"/>
        <v>5200</v>
      </c>
      <c r="AN29" s="41">
        <f t="shared" si="31"/>
        <v>5200</v>
      </c>
      <c r="AO29" s="41">
        <f t="shared" si="31"/>
        <v>7100</v>
      </c>
      <c r="AP29" s="41">
        <f t="shared" si="31"/>
        <v>7100</v>
      </c>
      <c r="AQ29" s="41">
        <f t="shared" si="31"/>
        <v>5700</v>
      </c>
      <c r="AR29" s="41">
        <f t="shared" si="31"/>
        <v>5700</v>
      </c>
      <c r="AS29" s="41">
        <f aca="true" t="shared" si="32" ref="AS29:AS40">SUM(AG29:AR29)</f>
        <v>75800</v>
      </c>
      <c r="AT29" s="41"/>
      <c r="AU29" s="41">
        <f aca="true" t="shared" si="33" ref="AU29:BF29">ROUND(AU17*$A29,-2)</f>
        <v>8900</v>
      </c>
      <c r="AV29" s="41">
        <f t="shared" si="33"/>
        <v>7300</v>
      </c>
      <c r="AW29" s="41">
        <f t="shared" si="33"/>
        <v>8200</v>
      </c>
      <c r="AX29" s="41">
        <f t="shared" si="33"/>
        <v>8200</v>
      </c>
      <c r="AY29" s="41">
        <f t="shared" si="33"/>
        <v>9500</v>
      </c>
      <c r="AZ29" s="41">
        <f t="shared" si="33"/>
        <v>9500</v>
      </c>
      <c r="BA29" s="41">
        <f t="shared" si="33"/>
        <v>7400</v>
      </c>
      <c r="BB29" s="41">
        <f t="shared" si="33"/>
        <v>7400</v>
      </c>
      <c r="BC29" s="41">
        <f t="shared" si="33"/>
        <v>10000</v>
      </c>
      <c r="BD29" s="41">
        <f t="shared" si="33"/>
        <v>10000</v>
      </c>
      <c r="BE29" s="41">
        <f t="shared" si="33"/>
        <v>7800</v>
      </c>
      <c r="BF29" s="41">
        <f t="shared" si="33"/>
        <v>9600</v>
      </c>
      <c r="BG29" s="41">
        <f aca="true" t="shared" si="34" ref="BG29:BG40">SUM(AU29:BF29)</f>
        <v>103800</v>
      </c>
      <c r="BH29" s="42"/>
      <c r="BI29" s="41">
        <f t="shared" si="23"/>
        <v>32400</v>
      </c>
      <c r="BJ29" s="41">
        <f t="shared" si="24"/>
        <v>49700</v>
      </c>
      <c r="BK29" s="41">
        <f t="shared" si="25"/>
        <v>75800</v>
      </c>
      <c r="BL29" s="41">
        <f t="shared" si="26"/>
        <v>103800</v>
      </c>
      <c r="BM29" s="42"/>
      <c r="BN29" s="42"/>
      <c r="BO29" s="42"/>
      <c r="BP29" s="42"/>
      <c r="BQ29" s="42"/>
      <c r="BR29" s="42"/>
      <c r="BT29" s="42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</row>
    <row r="30" spans="1:202" s="44" customFormat="1" ht="12.75">
      <c r="A30" s="41"/>
      <c r="B30" s="40"/>
      <c r="C30" s="41" t="s">
        <v>11</v>
      </c>
      <c r="D30" s="41"/>
      <c r="E30" s="41">
        <v>4000</v>
      </c>
      <c r="F30" s="41">
        <f aca="true" t="shared" si="35" ref="F30:N30">E30</f>
        <v>4000</v>
      </c>
      <c r="G30" s="41">
        <f t="shared" si="35"/>
        <v>4000</v>
      </c>
      <c r="H30" s="41">
        <f t="shared" si="35"/>
        <v>4000</v>
      </c>
      <c r="I30" s="41">
        <f>H30</f>
        <v>4000</v>
      </c>
      <c r="J30" s="41">
        <f t="shared" si="35"/>
        <v>4000</v>
      </c>
      <c r="K30" s="41">
        <f t="shared" si="35"/>
        <v>4000</v>
      </c>
      <c r="L30" s="41">
        <f t="shared" si="35"/>
        <v>4000</v>
      </c>
      <c r="M30" s="41">
        <f t="shared" si="35"/>
        <v>4000</v>
      </c>
      <c r="N30" s="41">
        <f t="shared" si="35"/>
        <v>4000</v>
      </c>
      <c r="O30" s="41">
        <f>N30</f>
        <v>4000</v>
      </c>
      <c r="P30" s="41">
        <f>O30</f>
        <v>4000</v>
      </c>
      <c r="Q30" s="41">
        <f t="shared" si="28"/>
        <v>48000</v>
      </c>
      <c r="R30" s="41"/>
      <c r="S30" s="41">
        <f>+P30+2000</f>
        <v>6000</v>
      </c>
      <c r="T30" s="41">
        <f aca="true" t="shared" si="36" ref="T30:AD34">S30</f>
        <v>6000</v>
      </c>
      <c r="U30" s="41">
        <f t="shared" si="36"/>
        <v>6000</v>
      </c>
      <c r="V30" s="41">
        <f t="shared" si="36"/>
        <v>6000</v>
      </c>
      <c r="W30" s="41">
        <f t="shared" si="36"/>
        <v>6000</v>
      </c>
      <c r="X30" s="41">
        <f t="shared" si="36"/>
        <v>6000</v>
      </c>
      <c r="Y30" s="41">
        <f t="shared" si="36"/>
        <v>6000</v>
      </c>
      <c r="Z30" s="41">
        <f t="shared" si="36"/>
        <v>6000</v>
      </c>
      <c r="AA30" s="41">
        <f t="shared" si="36"/>
        <v>6000</v>
      </c>
      <c r="AB30" s="41">
        <f t="shared" si="36"/>
        <v>6000</v>
      </c>
      <c r="AC30" s="41">
        <f>AB30</f>
        <v>6000</v>
      </c>
      <c r="AD30" s="41">
        <f>AC30</f>
        <v>6000</v>
      </c>
      <c r="AE30" s="41">
        <f t="shared" si="30"/>
        <v>72000</v>
      </c>
      <c r="AF30" s="41"/>
      <c r="AG30" s="41">
        <f>+AD30+500</f>
        <v>6500</v>
      </c>
      <c r="AH30" s="41">
        <f aca="true" t="shared" si="37" ref="AH30:AP30">AG30</f>
        <v>6500</v>
      </c>
      <c r="AI30" s="41">
        <f t="shared" si="37"/>
        <v>6500</v>
      </c>
      <c r="AJ30" s="41">
        <f t="shared" si="37"/>
        <v>6500</v>
      </c>
      <c r="AK30" s="41">
        <f t="shared" si="37"/>
        <v>6500</v>
      </c>
      <c r="AL30" s="41">
        <f t="shared" si="37"/>
        <v>6500</v>
      </c>
      <c r="AM30" s="41">
        <f t="shared" si="37"/>
        <v>6500</v>
      </c>
      <c r="AN30" s="41">
        <f t="shared" si="37"/>
        <v>6500</v>
      </c>
      <c r="AO30" s="41">
        <f t="shared" si="37"/>
        <v>6500</v>
      </c>
      <c r="AP30" s="41">
        <f t="shared" si="37"/>
        <v>6500</v>
      </c>
      <c r="AQ30" s="41">
        <f>AP30</f>
        <v>6500</v>
      </c>
      <c r="AR30" s="41">
        <f>AQ30</f>
        <v>6500</v>
      </c>
      <c r="AS30" s="41">
        <f t="shared" si="32"/>
        <v>78000</v>
      </c>
      <c r="AT30" s="41"/>
      <c r="AU30" s="41">
        <f>+AR30+500</f>
        <v>7000</v>
      </c>
      <c r="AV30" s="41">
        <f aca="true" t="shared" si="38" ref="AV30:BD30">AU30</f>
        <v>7000</v>
      </c>
      <c r="AW30" s="41">
        <f t="shared" si="38"/>
        <v>7000</v>
      </c>
      <c r="AX30" s="41">
        <f t="shared" si="38"/>
        <v>7000</v>
      </c>
      <c r="AY30" s="41">
        <f t="shared" si="38"/>
        <v>7000</v>
      </c>
      <c r="AZ30" s="41">
        <f t="shared" si="38"/>
        <v>7000</v>
      </c>
      <c r="BA30" s="41">
        <f t="shared" si="38"/>
        <v>7000</v>
      </c>
      <c r="BB30" s="41">
        <f t="shared" si="38"/>
        <v>7000</v>
      </c>
      <c r="BC30" s="41">
        <f t="shared" si="38"/>
        <v>7000</v>
      </c>
      <c r="BD30" s="41">
        <f t="shared" si="38"/>
        <v>7000</v>
      </c>
      <c r="BE30" s="41">
        <f>BD30</f>
        <v>7000</v>
      </c>
      <c r="BF30" s="41">
        <f>BE30</f>
        <v>7000</v>
      </c>
      <c r="BG30" s="41">
        <f t="shared" si="34"/>
        <v>84000</v>
      </c>
      <c r="BH30" s="42"/>
      <c r="BI30" s="41">
        <f t="shared" si="23"/>
        <v>48000</v>
      </c>
      <c r="BJ30" s="41">
        <f t="shared" si="24"/>
        <v>72000</v>
      </c>
      <c r="BK30" s="41">
        <f t="shared" si="25"/>
        <v>78000</v>
      </c>
      <c r="BL30" s="41">
        <f t="shared" si="26"/>
        <v>84000</v>
      </c>
      <c r="BM30" s="42"/>
      <c r="BN30" s="42"/>
      <c r="BO30" s="42"/>
      <c r="BP30" s="42"/>
      <c r="BQ30" s="42"/>
      <c r="BR30" s="42"/>
      <c r="BT30" s="42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</row>
    <row r="31" spans="1:202" s="44" customFormat="1" ht="12.75">
      <c r="A31" s="41"/>
      <c r="B31" s="40"/>
      <c r="C31" s="56" t="s">
        <v>67</v>
      </c>
      <c r="D31" s="41"/>
      <c r="E31" s="41">
        <v>0</v>
      </c>
      <c r="F31" s="41">
        <f aca="true" t="shared" si="39" ref="F31:P31">E31</f>
        <v>0</v>
      </c>
      <c r="G31" s="41">
        <f t="shared" si="39"/>
        <v>0</v>
      </c>
      <c r="H31" s="41">
        <f t="shared" si="39"/>
        <v>0</v>
      </c>
      <c r="I31" s="41">
        <f t="shared" si="39"/>
        <v>0</v>
      </c>
      <c r="J31" s="41">
        <f t="shared" si="39"/>
        <v>0</v>
      </c>
      <c r="K31" s="41">
        <f t="shared" si="39"/>
        <v>0</v>
      </c>
      <c r="L31" s="41">
        <f t="shared" si="39"/>
        <v>0</v>
      </c>
      <c r="M31" s="41">
        <f t="shared" si="39"/>
        <v>0</v>
      </c>
      <c r="N31" s="41">
        <f t="shared" si="39"/>
        <v>0</v>
      </c>
      <c r="O31" s="41">
        <f t="shared" si="39"/>
        <v>0</v>
      </c>
      <c r="P31" s="41">
        <f t="shared" si="39"/>
        <v>0</v>
      </c>
      <c r="Q31" s="41">
        <f t="shared" si="28"/>
        <v>0</v>
      </c>
      <c r="R31" s="41"/>
      <c r="S31" s="41">
        <f>+P31</f>
        <v>0</v>
      </c>
      <c r="T31" s="41">
        <f aca="true" t="shared" si="40" ref="T31:AD31">S31</f>
        <v>0</v>
      </c>
      <c r="U31" s="41">
        <f t="shared" si="40"/>
        <v>0</v>
      </c>
      <c r="V31" s="41">
        <f t="shared" si="40"/>
        <v>0</v>
      </c>
      <c r="W31" s="41">
        <f t="shared" si="40"/>
        <v>0</v>
      </c>
      <c r="X31" s="41">
        <f t="shared" si="40"/>
        <v>0</v>
      </c>
      <c r="Y31" s="41">
        <f t="shared" si="40"/>
        <v>0</v>
      </c>
      <c r="Z31" s="41">
        <f t="shared" si="40"/>
        <v>0</v>
      </c>
      <c r="AA31" s="41">
        <f t="shared" si="40"/>
        <v>0</v>
      </c>
      <c r="AB31" s="41">
        <f t="shared" si="40"/>
        <v>0</v>
      </c>
      <c r="AC31" s="41">
        <f t="shared" si="40"/>
        <v>0</v>
      </c>
      <c r="AD31" s="41">
        <f t="shared" si="40"/>
        <v>0</v>
      </c>
      <c r="AE31" s="41">
        <f t="shared" si="30"/>
        <v>0</v>
      </c>
      <c r="AF31" s="41"/>
      <c r="AG31" s="41">
        <f>+AD31</f>
        <v>0</v>
      </c>
      <c r="AH31" s="41">
        <f aca="true" t="shared" si="41" ref="AH31:AR31">AG31</f>
        <v>0</v>
      </c>
      <c r="AI31" s="41">
        <f t="shared" si="41"/>
        <v>0</v>
      </c>
      <c r="AJ31" s="41">
        <f t="shared" si="41"/>
        <v>0</v>
      </c>
      <c r="AK31" s="41">
        <f t="shared" si="41"/>
        <v>0</v>
      </c>
      <c r="AL31" s="41">
        <f t="shared" si="41"/>
        <v>0</v>
      </c>
      <c r="AM31" s="41">
        <f t="shared" si="41"/>
        <v>0</v>
      </c>
      <c r="AN31" s="41">
        <f t="shared" si="41"/>
        <v>0</v>
      </c>
      <c r="AO31" s="41">
        <f t="shared" si="41"/>
        <v>0</v>
      </c>
      <c r="AP31" s="41">
        <f t="shared" si="41"/>
        <v>0</v>
      </c>
      <c r="AQ31" s="41">
        <f t="shared" si="41"/>
        <v>0</v>
      </c>
      <c r="AR31" s="41">
        <f t="shared" si="41"/>
        <v>0</v>
      </c>
      <c r="AS31" s="41">
        <f t="shared" si="32"/>
        <v>0</v>
      </c>
      <c r="AT31" s="41"/>
      <c r="AU31" s="41">
        <f>+AR31</f>
        <v>0</v>
      </c>
      <c r="AV31" s="41">
        <f aca="true" t="shared" si="42" ref="AV31:BF31">AU31</f>
        <v>0</v>
      </c>
      <c r="AW31" s="41">
        <f t="shared" si="42"/>
        <v>0</v>
      </c>
      <c r="AX31" s="41">
        <f t="shared" si="42"/>
        <v>0</v>
      </c>
      <c r="AY31" s="41">
        <f t="shared" si="42"/>
        <v>0</v>
      </c>
      <c r="AZ31" s="41">
        <f t="shared" si="42"/>
        <v>0</v>
      </c>
      <c r="BA31" s="41">
        <f t="shared" si="42"/>
        <v>0</v>
      </c>
      <c r="BB31" s="41">
        <f t="shared" si="42"/>
        <v>0</v>
      </c>
      <c r="BC31" s="41">
        <f t="shared" si="42"/>
        <v>0</v>
      </c>
      <c r="BD31" s="41">
        <f t="shared" si="42"/>
        <v>0</v>
      </c>
      <c r="BE31" s="41">
        <f t="shared" si="42"/>
        <v>0</v>
      </c>
      <c r="BF31" s="41">
        <f t="shared" si="42"/>
        <v>0</v>
      </c>
      <c r="BG31" s="41">
        <f t="shared" si="34"/>
        <v>0</v>
      </c>
      <c r="BH31" s="42"/>
      <c r="BI31" s="41">
        <f t="shared" si="23"/>
        <v>0</v>
      </c>
      <c r="BJ31" s="41">
        <f t="shared" si="24"/>
        <v>0</v>
      </c>
      <c r="BK31" s="41">
        <f t="shared" si="25"/>
        <v>0</v>
      </c>
      <c r="BL31" s="41">
        <f t="shared" si="26"/>
        <v>0</v>
      </c>
      <c r="BM31" s="42"/>
      <c r="BN31" s="42"/>
      <c r="BO31" s="42"/>
      <c r="BP31" s="42"/>
      <c r="BQ31" s="42"/>
      <c r="BR31" s="42"/>
      <c r="BT31" s="42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</row>
    <row r="32" spans="1:202" s="44" customFormat="1" ht="12.75">
      <c r="A32" s="41"/>
      <c r="B32" s="40"/>
      <c r="C32" s="41" t="s">
        <v>13</v>
      </c>
      <c r="D32" s="41"/>
      <c r="E32" s="41">
        <v>2000</v>
      </c>
      <c r="F32" s="41">
        <f aca="true" t="shared" si="43" ref="F32:N32">E32</f>
        <v>2000</v>
      </c>
      <c r="G32" s="41">
        <f t="shared" si="43"/>
        <v>2000</v>
      </c>
      <c r="H32" s="41">
        <f t="shared" si="43"/>
        <v>2000</v>
      </c>
      <c r="I32" s="41">
        <f>H32</f>
        <v>2000</v>
      </c>
      <c r="J32" s="41">
        <f t="shared" si="43"/>
        <v>2000</v>
      </c>
      <c r="K32" s="41">
        <f t="shared" si="43"/>
        <v>2000</v>
      </c>
      <c r="L32" s="41">
        <f t="shared" si="43"/>
        <v>2000</v>
      </c>
      <c r="M32" s="41">
        <f t="shared" si="43"/>
        <v>2000</v>
      </c>
      <c r="N32" s="41">
        <f t="shared" si="43"/>
        <v>2000</v>
      </c>
      <c r="O32" s="41">
        <f>N32</f>
        <v>2000</v>
      </c>
      <c r="P32" s="41">
        <f>O32</f>
        <v>2000</v>
      </c>
      <c r="Q32" s="41">
        <f t="shared" si="28"/>
        <v>24000</v>
      </c>
      <c r="R32" s="41"/>
      <c r="S32" s="41">
        <f>+P32+1000</f>
        <v>3000</v>
      </c>
      <c r="T32" s="41">
        <f aca="true" t="shared" si="44" ref="T32:V34">S32</f>
        <v>3000</v>
      </c>
      <c r="U32" s="41">
        <f t="shared" si="44"/>
        <v>3000</v>
      </c>
      <c r="V32" s="41">
        <f t="shared" si="44"/>
        <v>3000</v>
      </c>
      <c r="W32" s="41">
        <f t="shared" si="36"/>
        <v>3000</v>
      </c>
      <c r="X32" s="41">
        <f t="shared" si="36"/>
        <v>3000</v>
      </c>
      <c r="Y32" s="41">
        <f t="shared" si="36"/>
        <v>3000</v>
      </c>
      <c r="Z32" s="41">
        <f t="shared" si="36"/>
        <v>3000</v>
      </c>
      <c r="AA32" s="41">
        <f t="shared" si="36"/>
        <v>3000</v>
      </c>
      <c r="AB32" s="41">
        <f t="shared" si="36"/>
        <v>3000</v>
      </c>
      <c r="AC32" s="41">
        <f>AB32</f>
        <v>3000</v>
      </c>
      <c r="AD32" s="41">
        <f>AC32</f>
        <v>3000</v>
      </c>
      <c r="AE32" s="41">
        <f t="shared" si="30"/>
        <v>36000</v>
      </c>
      <c r="AF32" s="41"/>
      <c r="AG32" s="41">
        <f>+AD32+500</f>
        <v>3500</v>
      </c>
      <c r="AH32" s="41">
        <f aca="true" t="shared" si="45" ref="AH32:AP32">AG32</f>
        <v>3500</v>
      </c>
      <c r="AI32" s="41">
        <f t="shared" si="45"/>
        <v>3500</v>
      </c>
      <c r="AJ32" s="41">
        <f t="shared" si="45"/>
        <v>3500</v>
      </c>
      <c r="AK32" s="41">
        <f t="shared" si="45"/>
        <v>3500</v>
      </c>
      <c r="AL32" s="41">
        <f t="shared" si="45"/>
        <v>3500</v>
      </c>
      <c r="AM32" s="41">
        <f t="shared" si="45"/>
        <v>3500</v>
      </c>
      <c r="AN32" s="41">
        <f t="shared" si="45"/>
        <v>3500</v>
      </c>
      <c r="AO32" s="41">
        <f t="shared" si="45"/>
        <v>3500</v>
      </c>
      <c r="AP32" s="41">
        <f t="shared" si="45"/>
        <v>3500</v>
      </c>
      <c r="AQ32" s="41">
        <f>AP32</f>
        <v>3500</v>
      </c>
      <c r="AR32" s="41">
        <f>AQ32</f>
        <v>3500</v>
      </c>
      <c r="AS32" s="41">
        <f t="shared" si="32"/>
        <v>42000</v>
      </c>
      <c r="AT32" s="41"/>
      <c r="AU32" s="41">
        <f>+AR32+500</f>
        <v>4000</v>
      </c>
      <c r="AV32" s="41">
        <f aca="true" t="shared" si="46" ref="AV32:BD32">AU32</f>
        <v>4000</v>
      </c>
      <c r="AW32" s="41">
        <f t="shared" si="46"/>
        <v>4000</v>
      </c>
      <c r="AX32" s="41">
        <f t="shared" si="46"/>
        <v>4000</v>
      </c>
      <c r="AY32" s="41">
        <f t="shared" si="46"/>
        <v>4000</v>
      </c>
      <c r="AZ32" s="41">
        <f t="shared" si="46"/>
        <v>4000</v>
      </c>
      <c r="BA32" s="41">
        <f t="shared" si="46"/>
        <v>4000</v>
      </c>
      <c r="BB32" s="41">
        <f t="shared" si="46"/>
        <v>4000</v>
      </c>
      <c r="BC32" s="41">
        <f t="shared" si="46"/>
        <v>4000</v>
      </c>
      <c r="BD32" s="41">
        <f t="shared" si="46"/>
        <v>4000</v>
      </c>
      <c r="BE32" s="41">
        <f>BD32</f>
        <v>4000</v>
      </c>
      <c r="BF32" s="41">
        <f>BE32</f>
        <v>4000</v>
      </c>
      <c r="BG32" s="41">
        <f t="shared" si="34"/>
        <v>48000</v>
      </c>
      <c r="BH32" s="42"/>
      <c r="BI32" s="41">
        <f t="shared" si="23"/>
        <v>24000</v>
      </c>
      <c r="BJ32" s="41">
        <f t="shared" si="24"/>
        <v>36000</v>
      </c>
      <c r="BK32" s="41">
        <f t="shared" si="25"/>
        <v>42000</v>
      </c>
      <c r="BL32" s="41">
        <f t="shared" si="26"/>
        <v>48000</v>
      </c>
      <c r="BM32" s="42"/>
      <c r="BN32" s="42"/>
      <c r="BO32" s="42"/>
      <c r="BP32" s="42"/>
      <c r="BQ32" s="42"/>
      <c r="BR32" s="42"/>
      <c r="BT32" s="42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</row>
    <row r="33" spans="1:202" s="44" customFormat="1" ht="12.75">
      <c r="A33" s="41"/>
      <c r="B33" s="40"/>
      <c r="C33" s="56" t="s">
        <v>69</v>
      </c>
      <c r="D33" s="41"/>
      <c r="E33" s="41">
        <v>0</v>
      </c>
      <c r="F33" s="41">
        <f aca="true" t="shared" si="47" ref="F33:P33">E33</f>
        <v>0</v>
      </c>
      <c r="G33" s="41">
        <f t="shared" si="47"/>
        <v>0</v>
      </c>
      <c r="H33" s="41">
        <f t="shared" si="47"/>
        <v>0</v>
      </c>
      <c r="I33" s="41">
        <f>H33</f>
        <v>0</v>
      </c>
      <c r="J33" s="41">
        <f t="shared" si="47"/>
        <v>0</v>
      </c>
      <c r="K33" s="41">
        <f t="shared" si="47"/>
        <v>0</v>
      </c>
      <c r="L33" s="41">
        <f t="shared" si="47"/>
        <v>0</v>
      </c>
      <c r="M33" s="41">
        <f t="shared" si="47"/>
        <v>0</v>
      </c>
      <c r="N33" s="41">
        <f t="shared" si="47"/>
        <v>0</v>
      </c>
      <c r="O33" s="41">
        <f t="shared" si="47"/>
        <v>0</v>
      </c>
      <c r="P33" s="41">
        <f t="shared" si="47"/>
        <v>0</v>
      </c>
      <c r="Q33" s="41">
        <f t="shared" si="28"/>
        <v>0</v>
      </c>
      <c r="R33" s="41"/>
      <c r="S33" s="41">
        <f>+P33</f>
        <v>0</v>
      </c>
      <c r="T33" s="41">
        <f t="shared" si="44"/>
        <v>0</v>
      </c>
      <c r="U33" s="41">
        <f t="shared" si="44"/>
        <v>0</v>
      </c>
      <c r="V33" s="41">
        <f t="shared" si="44"/>
        <v>0</v>
      </c>
      <c r="W33" s="41">
        <f t="shared" si="36"/>
        <v>0</v>
      </c>
      <c r="X33" s="41">
        <f t="shared" si="36"/>
        <v>0</v>
      </c>
      <c r="Y33" s="41">
        <f t="shared" si="36"/>
        <v>0</v>
      </c>
      <c r="Z33" s="41">
        <f t="shared" si="36"/>
        <v>0</v>
      </c>
      <c r="AA33" s="41">
        <f t="shared" si="36"/>
        <v>0</v>
      </c>
      <c r="AB33" s="41">
        <f t="shared" si="36"/>
        <v>0</v>
      </c>
      <c r="AC33" s="41">
        <f t="shared" si="36"/>
        <v>0</v>
      </c>
      <c r="AD33" s="41">
        <f t="shared" si="36"/>
        <v>0</v>
      </c>
      <c r="AE33" s="41">
        <f t="shared" si="30"/>
        <v>0</v>
      </c>
      <c r="AF33" s="41"/>
      <c r="AG33" s="41">
        <f>+AD33</f>
        <v>0</v>
      </c>
      <c r="AH33" s="41">
        <f aca="true" t="shared" si="48" ref="AH33:AR33">AG33</f>
        <v>0</v>
      </c>
      <c r="AI33" s="41">
        <f t="shared" si="48"/>
        <v>0</v>
      </c>
      <c r="AJ33" s="41">
        <f t="shared" si="48"/>
        <v>0</v>
      </c>
      <c r="AK33" s="41">
        <f t="shared" si="48"/>
        <v>0</v>
      </c>
      <c r="AL33" s="41">
        <f t="shared" si="48"/>
        <v>0</v>
      </c>
      <c r="AM33" s="41">
        <f t="shared" si="48"/>
        <v>0</v>
      </c>
      <c r="AN33" s="41">
        <f t="shared" si="48"/>
        <v>0</v>
      </c>
      <c r="AO33" s="41">
        <f t="shared" si="48"/>
        <v>0</v>
      </c>
      <c r="AP33" s="41">
        <f t="shared" si="48"/>
        <v>0</v>
      </c>
      <c r="AQ33" s="41">
        <f t="shared" si="48"/>
        <v>0</v>
      </c>
      <c r="AR33" s="41">
        <f t="shared" si="48"/>
        <v>0</v>
      </c>
      <c r="AS33" s="41">
        <f t="shared" si="32"/>
        <v>0</v>
      </c>
      <c r="AT33" s="41"/>
      <c r="AU33" s="41">
        <f>+AR33</f>
        <v>0</v>
      </c>
      <c r="AV33" s="41">
        <f aca="true" t="shared" si="49" ref="AV33:BF33">AU33</f>
        <v>0</v>
      </c>
      <c r="AW33" s="41">
        <f t="shared" si="49"/>
        <v>0</v>
      </c>
      <c r="AX33" s="41">
        <f t="shared" si="49"/>
        <v>0</v>
      </c>
      <c r="AY33" s="41">
        <f t="shared" si="49"/>
        <v>0</v>
      </c>
      <c r="AZ33" s="41">
        <f t="shared" si="49"/>
        <v>0</v>
      </c>
      <c r="BA33" s="41">
        <f t="shared" si="49"/>
        <v>0</v>
      </c>
      <c r="BB33" s="41">
        <f t="shared" si="49"/>
        <v>0</v>
      </c>
      <c r="BC33" s="41">
        <f t="shared" si="49"/>
        <v>0</v>
      </c>
      <c r="BD33" s="41">
        <f t="shared" si="49"/>
        <v>0</v>
      </c>
      <c r="BE33" s="41">
        <f t="shared" si="49"/>
        <v>0</v>
      </c>
      <c r="BF33" s="41">
        <f t="shared" si="49"/>
        <v>0</v>
      </c>
      <c r="BG33" s="41">
        <f t="shared" si="34"/>
        <v>0</v>
      </c>
      <c r="BH33" s="42"/>
      <c r="BI33" s="41">
        <f t="shared" si="23"/>
        <v>0</v>
      </c>
      <c r="BJ33" s="41">
        <f t="shared" si="24"/>
        <v>0</v>
      </c>
      <c r="BK33" s="41">
        <f t="shared" si="25"/>
        <v>0</v>
      </c>
      <c r="BL33" s="41">
        <f t="shared" si="26"/>
        <v>0</v>
      </c>
      <c r="BM33" s="42"/>
      <c r="BN33" s="42"/>
      <c r="BO33" s="42"/>
      <c r="BP33" s="42"/>
      <c r="BQ33" s="42"/>
      <c r="BR33" s="42"/>
      <c r="BT33" s="42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</row>
    <row r="34" spans="1:202" s="44" customFormat="1" ht="12.75">
      <c r="A34" s="41"/>
      <c r="B34" s="40"/>
      <c r="C34" s="56" t="s">
        <v>70</v>
      </c>
      <c r="D34" s="41"/>
      <c r="E34" s="41">
        <v>2000</v>
      </c>
      <c r="F34" s="41">
        <f aca="true" t="shared" si="50" ref="F34:N34">E34</f>
        <v>2000</v>
      </c>
      <c r="G34" s="41">
        <f t="shared" si="50"/>
        <v>2000</v>
      </c>
      <c r="H34" s="41">
        <f t="shared" si="50"/>
        <v>2000</v>
      </c>
      <c r="I34" s="41">
        <f>H34</f>
        <v>2000</v>
      </c>
      <c r="J34" s="41">
        <f t="shared" si="50"/>
        <v>2000</v>
      </c>
      <c r="K34" s="41">
        <f t="shared" si="50"/>
        <v>2000</v>
      </c>
      <c r="L34" s="41">
        <f t="shared" si="50"/>
        <v>2000</v>
      </c>
      <c r="M34" s="41">
        <f t="shared" si="50"/>
        <v>2000</v>
      </c>
      <c r="N34" s="41">
        <f t="shared" si="50"/>
        <v>2000</v>
      </c>
      <c r="O34" s="41">
        <f>N34</f>
        <v>2000</v>
      </c>
      <c r="P34" s="41">
        <f>O34</f>
        <v>2000</v>
      </c>
      <c r="Q34" s="41">
        <f t="shared" si="28"/>
        <v>24000</v>
      </c>
      <c r="R34" s="41"/>
      <c r="S34" s="41">
        <f>+P34+500</f>
        <v>2500</v>
      </c>
      <c r="T34" s="41">
        <f t="shared" si="44"/>
        <v>2500</v>
      </c>
      <c r="U34" s="41">
        <f t="shared" si="44"/>
        <v>2500</v>
      </c>
      <c r="V34" s="41">
        <f t="shared" si="44"/>
        <v>2500</v>
      </c>
      <c r="W34" s="41">
        <f t="shared" si="36"/>
        <v>2500</v>
      </c>
      <c r="X34" s="41">
        <f t="shared" si="36"/>
        <v>2500</v>
      </c>
      <c r="Y34" s="41">
        <f t="shared" si="36"/>
        <v>2500</v>
      </c>
      <c r="Z34" s="41">
        <f t="shared" si="36"/>
        <v>2500</v>
      </c>
      <c r="AA34" s="41">
        <f t="shared" si="36"/>
        <v>2500</v>
      </c>
      <c r="AB34" s="41">
        <f t="shared" si="36"/>
        <v>2500</v>
      </c>
      <c r="AC34" s="41">
        <f>AB34</f>
        <v>2500</v>
      </c>
      <c r="AD34" s="41">
        <f>AC34</f>
        <v>2500</v>
      </c>
      <c r="AE34" s="41">
        <f t="shared" si="30"/>
        <v>30000</v>
      </c>
      <c r="AF34" s="41"/>
      <c r="AG34" s="41">
        <f>+AD34+500</f>
        <v>3000</v>
      </c>
      <c r="AH34" s="41">
        <f aca="true" t="shared" si="51" ref="AH34:AP34">AG34</f>
        <v>3000</v>
      </c>
      <c r="AI34" s="41">
        <f t="shared" si="51"/>
        <v>3000</v>
      </c>
      <c r="AJ34" s="41">
        <f t="shared" si="51"/>
        <v>3000</v>
      </c>
      <c r="AK34" s="41">
        <f t="shared" si="51"/>
        <v>3000</v>
      </c>
      <c r="AL34" s="41">
        <f t="shared" si="51"/>
        <v>3000</v>
      </c>
      <c r="AM34" s="41">
        <f t="shared" si="51"/>
        <v>3000</v>
      </c>
      <c r="AN34" s="41">
        <f t="shared" si="51"/>
        <v>3000</v>
      </c>
      <c r="AO34" s="41">
        <f t="shared" si="51"/>
        <v>3000</v>
      </c>
      <c r="AP34" s="41">
        <f t="shared" si="51"/>
        <v>3000</v>
      </c>
      <c r="AQ34" s="41">
        <f>AP34</f>
        <v>3000</v>
      </c>
      <c r="AR34" s="41">
        <f>AQ34</f>
        <v>3000</v>
      </c>
      <c r="AS34" s="41">
        <f t="shared" si="32"/>
        <v>36000</v>
      </c>
      <c r="AT34" s="41"/>
      <c r="AU34" s="41">
        <f>+AR34+500</f>
        <v>3500</v>
      </c>
      <c r="AV34" s="41">
        <f aca="true" t="shared" si="52" ref="AV34:BD34">AU34</f>
        <v>3500</v>
      </c>
      <c r="AW34" s="41">
        <f t="shared" si="52"/>
        <v>3500</v>
      </c>
      <c r="AX34" s="41">
        <f t="shared" si="52"/>
        <v>3500</v>
      </c>
      <c r="AY34" s="41">
        <f t="shared" si="52"/>
        <v>3500</v>
      </c>
      <c r="AZ34" s="41">
        <f t="shared" si="52"/>
        <v>3500</v>
      </c>
      <c r="BA34" s="41">
        <f t="shared" si="52"/>
        <v>3500</v>
      </c>
      <c r="BB34" s="41">
        <f t="shared" si="52"/>
        <v>3500</v>
      </c>
      <c r="BC34" s="41">
        <f t="shared" si="52"/>
        <v>3500</v>
      </c>
      <c r="BD34" s="41">
        <f t="shared" si="52"/>
        <v>3500</v>
      </c>
      <c r="BE34" s="41">
        <f>BD34</f>
        <v>3500</v>
      </c>
      <c r="BF34" s="41">
        <f>BE34</f>
        <v>3500</v>
      </c>
      <c r="BG34" s="41">
        <f t="shared" si="34"/>
        <v>42000</v>
      </c>
      <c r="BH34" s="42"/>
      <c r="BI34" s="41">
        <f t="shared" si="23"/>
        <v>24000</v>
      </c>
      <c r="BJ34" s="41">
        <f t="shared" si="24"/>
        <v>30000</v>
      </c>
      <c r="BK34" s="41">
        <f t="shared" si="25"/>
        <v>36000</v>
      </c>
      <c r="BL34" s="41">
        <f t="shared" si="26"/>
        <v>42000</v>
      </c>
      <c r="BM34" s="42"/>
      <c r="BN34" s="42"/>
      <c r="BO34" s="42"/>
      <c r="BP34" s="42"/>
      <c r="BQ34" s="42"/>
      <c r="BR34" s="42"/>
      <c r="BT34" s="42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</row>
    <row r="35" spans="1:202" s="44" customFormat="1" ht="12" customHeight="1">
      <c r="A35" s="41"/>
      <c r="B35" s="40"/>
      <c r="C35" s="41" t="s">
        <v>14</v>
      </c>
      <c r="D35" s="41"/>
      <c r="E35" s="41">
        <f aca="true" t="shared" si="53" ref="E35:N35">E179</f>
        <v>27500</v>
      </c>
      <c r="F35" s="41">
        <f t="shared" si="53"/>
        <v>27500</v>
      </c>
      <c r="G35" s="41">
        <f t="shared" si="53"/>
        <v>27500</v>
      </c>
      <c r="H35" s="41">
        <f t="shared" si="53"/>
        <v>27500</v>
      </c>
      <c r="I35" s="41">
        <f t="shared" si="53"/>
        <v>27500</v>
      </c>
      <c r="J35" s="41">
        <f t="shared" si="53"/>
        <v>27500</v>
      </c>
      <c r="K35" s="41">
        <f t="shared" si="53"/>
        <v>27500</v>
      </c>
      <c r="L35" s="41">
        <f t="shared" si="53"/>
        <v>27500</v>
      </c>
      <c r="M35" s="41">
        <f t="shared" si="53"/>
        <v>27500</v>
      </c>
      <c r="N35" s="41">
        <f t="shared" si="53"/>
        <v>27500</v>
      </c>
      <c r="O35" s="41">
        <f>O179</f>
        <v>28300</v>
      </c>
      <c r="P35" s="41">
        <f>P179</f>
        <v>28300</v>
      </c>
      <c r="Q35" s="41">
        <f t="shared" si="28"/>
        <v>331600</v>
      </c>
      <c r="R35" s="41"/>
      <c r="S35" s="41">
        <f aca="true" t="shared" si="54" ref="S35:AB35">S179</f>
        <v>34700</v>
      </c>
      <c r="T35" s="41">
        <f t="shared" si="54"/>
        <v>34700</v>
      </c>
      <c r="U35" s="41">
        <f t="shared" si="54"/>
        <v>34700</v>
      </c>
      <c r="V35" s="41">
        <f t="shared" si="54"/>
        <v>34700</v>
      </c>
      <c r="W35" s="41">
        <f t="shared" si="54"/>
        <v>34700</v>
      </c>
      <c r="X35" s="41">
        <f t="shared" si="54"/>
        <v>34700</v>
      </c>
      <c r="Y35" s="41">
        <f t="shared" si="54"/>
        <v>34700</v>
      </c>
      <c r="Z35" s="41">
        <f t="shared" si="54"/>
        <v>34700</v>
      </c>
      <c r="AA35" s="41">
        <f t="shared" si="54"/>
        <v>34700</v>
      </c>
      <c r="AB35" s="41">
        <f t="shared" si="54"/>
        <v>34700</v>
      </c>
      <c r="AC35" s="41">
        <f>AC179</f>
        <v>36300</v>
      </c>
      <c r="AD35" s="41">
        <f>AD179</f>
        <v>36300</v>
      </c>
      <c r="AE35" s="41">
        <f t="shared" si="30"/>
        <v>419600</v>
      </c>
      <c r="AF35" s="41"/>
      <c r="AG35" s="41">
        <f aca="true" t="shared" si="55" ref="AG35:AP35">AG179</f>
        <v>38200</v>
      </c>
      <c r="AH35" s="41">
        <f t="shared" si="55"/>
        <v>38200</v>
      </c>
      <c r="AI35" s="41">
        <f t="shared" si="55"/>
        <v>38200</v>
      </c>
      <c r="AJ35" s="41">
        <f t="shared" si="55"/>
        <v>38200</v>
      </c>
      <c r="AK35" s="41">
        <f t="shared" si="55"/>
        <v>38200</v>
      </c>
      <c r="AL35" s="41">
        <f t="shared" si="55"/>
        <v>38200</v>
      </c>
      <c r="AM35" s="41">
        <f t="shared" si="55"/>
        <v>38200</v>
      </c>
      <c r="AN35" s="41">
        <f t="shared" si="55"/>
        <v>38200</v>
      </c>
      <c r="AO35" s="41">
        <f t="shared" si="55"/>
        <v>38200</v>
      </c>
      <c r="AP35" s="41">
        <f t="shared" si="55"/>
        <v>38200</v>
      </c>
      <c r="AQ35" s="41">
        <f>AQ179</f>
        <v>40000</v>
      </c>
      <c r="AR35" s="41">
        <f>AR179</f>
        <v>40000</v>
      </c>
      <c r="AS35" s="41">
        <f t="shared" si="32"/>
        <v>462000</v>
      </c>
      <c r="AT35" s="41"/>
      <c r="AU35" s="41">
        <f aca="true" t="shared" si="56" ref="AU35:BD35">AU179</f>
        <v>42000</v>
      </c>
      <c r="AV35" s="41">
        <f t="shared" si="56"/>
        <v>42000</v>
      </c>
      <c r="AW35" s="41">
        <f t="shared" si="56"/>
        <v>42000</v>
      </c>
      <c r="AX35" s="41">
        <f t="shared" si="56"/>
        <v>42000</v>
      </c>
      <c r="AY35" s="41">
        <f t="shared" si="56"/>
        <v>42000</v>
      </c>
      <c r="AZ35" s="41">
        <f t="shared" si="56"/>
        <v>42000</v>
      </c>
      <c r="BA35" s="41">
        <f t="shared" si="56"/>
        <v>42000</v>
      </c>
      <c r="BB35" s="41">
        <f t="shared" si="56"/>
        <v>42000</v>
      </c>
      <c r="BC35" s="41">
        <f t="shared" si="56"/>
        <v>42000</v>
      </c>
      <c r="BD35" s="41">
        <f t="shared" si="56"/>
        <v>42000</v>
      </c>
      <c r="BE35" s="41">
        <f>BE179</f>
        <v>44000</v>
      </c>
      <c r="BF35" s="41">
        <f>BF179</f>
        <v>44000</v>
      </c>
      <c r="BG35" s="41">
        <f t="shared" si="34"/>
        <v>508000</v>
      </c>
      <c r="BH35" s="42"/>
      <c r="BI35" s="41">
        <f t="shared" si="23"/>
        <v>331600</v>
      </c>
      <c r="BJ35" s="41">
        <f t="shared" si="24"/>
        <v>419600</v>
      </c>
      <c r="BK35" s="41">
        <f t="shared" si="25"/>
        <v>462000</v>
      </c>
      <c r="BL35" s="41">
        <f t="shared" si="26"/>
        <v>508000</v>
      </c>
      <c r="BM35" s="42"/>
      <c r="BN35" s="42"/>
      <c r="BO35" s="42"/>
      <c r="BP35" s="42"/>
      <c r="BQ35" s="42"/>
      <c r="BR35" s="42"/>
      <c r="BT35" s="42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</row>
    <row r="36" spans="1:202" s="44" customFormat="1" ht="12.75">
      <c r="A36" s="41"/>
      <c r="B36" s="40"/>
      <c r="C36" s="41" t="s">
        <v>15</v>
      </c>
      <c r="D36" s="41"/>
      <c r="E36" s="41">
        <v>10000</v>
      </c>
      <c r="F36" s="41">
        <f aca="true" t="shared" si="57" ref="F36:N36">E36</f>
        <v>10000</v>
      </c>
      <c r="G36" s="41">
        <f t="shared" si="57"/>
        <v>10000</v>
      </c>
      <c r="H36" s="41">
        <f t="shared" si="57"/>
        <v>10000</v>
      </c>
      <c r="I36" s="41">
        <f>H36</f>
        <v>10000</v>
      </c>
      <c r="J36" s="41">
        <f t="shared" si="57"/>
        <v>10000</v>
      </c>
      <c r="K36" s="41">
        <f t="shared" si="57"/>
        <v>10000</v>
      </c>
      <c r="L36" s="41">
        <f t="shared" si="57"/>
        <v>10000</v>
      </c>
      <c r="M36" s="41">
        <f t="shared" si="57"/>
        <v>10000</v>
      </c>
      <c r="N36" s="41">
        <f t="shared" si="57"/>
        <v>10000</v>
      </c>
      <c r="O36" s="41">
        <f>N36</f>
        <v>10000</v>
      </c>
      <c r="P36" s="41">
        <f>O36</f>
        <v>10000</v>
      </c>
      <c r="Q36" s="41">
        <f t="shared" si="28"/>
        <v>120000</v>
      </c>
      <c r="R36" s="41"/>
      <c r="S36" s="41">
        <f>+P36+2000</f>
        <v>12000</v>
      </c>
      <c r="T36" s="41">
        <f aca="true" t="shared" si="58" ref="T36:W37">S36</f>
        <v>12000</v>
      </c>
      <c r="U36" s="41">
        <f t="shared" si="58"/>
        <v>12000</v>
      </c>
      <c r="V36" s="41">
        <f t="shared" si="58"/>
        <v>12000</v>
      </c>
      <c r="W36" s="41">
        <f t="shared" si="58"/>
        <v>12000</v>
      </c>
      <c r="X36" s="41">
        <f aca="true" t="shared" si="59" ref="X36:AD36">W36</f>
        <v>12000</v>
      </c>
      <c r="Y36" s="41">
        <f t="shared" si="59"/>
        <v>12000</v>
      </c>
      <c r="Z36" s="41">
        <f t="shared" si="59"/>
        <v>12000</v>
      </c>
      <c r="AA36" s="41">
        <f t="shared" si="59"/>
        <v>12000</v>
      </c>
      <c r="AB36" s="41">
        <f t="shared" si="59"/>
        <v>12000</v>
      </c>
      <c r="AC36" s="41">
        <f t="shared" si="59"/>
        <v>12000</v>
      </c>
      <c r="AD36" s="41">
        <f t="shared" si="59"/>
        <v>12000</v>
      </c>
      <c r="AE36" s="41">
        <f t="shared" si="30"/>
        <v>144000</v>
      </c>
      <c r="AF36" s="41"/>
      <c r="AG36" s="41">
        <f>+AD36+2000</f>
        <v>14000</v>
      </c>
      <c r="AH36" s="41">
        <f aca="true" t="shared" si="60" ref="AH36:AK37">AG36</f>
        <v>14000</v>
      </c>
      <c r="AI36" s="41">
        <f t="shared" si="60"/>
        <v>14000</v>
      </c>
      <c r="AJ36" s="41">
        <f t="shared" si="60"/>
        <v>14000</v>
      </c>
      <c r="AK36" s="41">
        <f t="shared" si="60"/>
        <v>14000</v>
      </c>
      <c r="AL36" s="41">
        <f aca="true" t="shared" si="61" ref="AL36:AR36">AK36</f>
        <v>14000</v>
      </c>
      <c r="AM36" s="41">
        <f t="shared" si="61"/>
        <v>14000</v>
      </c>
      <c r="AN36" s="41">
        <f t="shared" si="61"/>
        <v>14000</v>
      </c>
      <c r="AO36" s="41">
        <f t="shared" si="61"/>
        <v>14000</v>
      </c>
      <c r="AP36" s="41">
        <f t="shared" si="61"/>
        <v>14000</v>
      </c>
      <c r="AQ36" s="41">
        <f t="shared" si="61"/>
        <v>14000</v>
      </c>
      <c r="AR36" s="41">
        <f t="shared" si="61"/>
        <v>14000</v>
      </c>
      <c r="AS36" s="41">
        <f t="shared" si="32"/>
        <v>168000</v>
      </c>
      <c r="AT36" s="41"/>
      <c r="AU36" s="41">
        <f>+AR36+2000</f>
        <v>16000</v>
      </c>
      <c r="AV36" s="41">
        <f aca="true" t="shared" si="62" ref="AV36:AY37">AU36</f>
        <v>16000</v>
      </c>
      <c r="AW36" s="41">
        <f t="shared" si="62"/>
        <v>16000</v>
      </c>
      <c r="AX36" s="41">
        <f t="shared" si="62"/>
        <v>16000</v>
      </c>
      <c r="AY36" s="41">
        <f t="shared" si="62"/>
        <v>16000</v>
      </c>
      <c r="AZ36" s="41">
        <f aca="true" t="shared" si="63" ref="AZ36:BF36">AY36</f>
        <v>16000</v>
      </c>
      <c r="BA36" s="41">
        <f t="shared" si="63"/>
        <v>16000</v>
      </c>
      <c r="BB36" s="41">
        <f t="shared" si="63"/>
        <v>16000</v>
      </c>
      <c r="BC36" s="41">
        <f t="shared" si="63"/>
        <v>16000</v>
      </c>
      <c r="BD36" s="41">
        <f t="shared" si="63"/>
        <v>16000</v>
      </c>
      <c r="BE36" s="41">
        <f t="shared" si="63"/>
        <v>16000</v>
      </c>
      <c r="BF36" s="41">
        <f t="shared" si="63"/>
        <v>16000</v>
      </c>
      <c r="BG36" s="41">
        <f t="shared" si="34"/>
        <v>192000</v>
      </c>
      <c r="BH36" s="42"/>
      <c r="BI36" s="41">
        <f t="shared" si="23"/>
        <v>120000</v>
      </c>
      <c r="BJ36" s="41">
        <f t="shared" si="24"/>
        <v>144000</v>
      </c>
      <c r="BK36" s="41">
        <f t="shared" si="25"/>
        <v>168000</v>
      </c>
      <c r="BL36" s="41">
        <f t="shared" si="26"/>
        <v>192000</v>
      </c>
      <c r="BM36" s="42"/>
      <c r="BN36" s="42"/>
      <c r="BO36" s="42"/>
      <c r="BP36" s="42"/>
      <c r="BQ36" s="42"/>
      <c r="BR36" s="42"/>
      <c r="BT36" s="42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</row>
    <row r="37" spans="1:202" s="44" customFormat="1" ht="12.75">
      <c r="A37" s="41"/>
      <c r="B37" s="40"/>
      <c r="C37" s="56" t="s">
        <v>65</v>
      </c>
      <c r="D37" s="41"/>
      <c r="E37" s="41">
        <v>5000</v>
      </c>
      <c r="F37" s="41">
        <f aca="true" t="shared" si="64" ref="F37:N37">E37</f>
        <v>5000</v>
      </c>
      <c r="G37" s="41">
        <f t="shared" si="64"/>
        <v>5000</v>
      </c>
      <c r="H37" s="41">
        <f t="shared" si="64"/>
        <v>5000</v>
      </c>
      <c r="I37" s="41">
        <f>H37</f>
        <v>5000</v>
      </c>
      <c r="J37" s="41">
        <f t="shared" si="64"/>
        <v>5000</v>
      </c>
      <c r="K37" s="41">
        <f t="shared" si="64"/>
        <v>5000</v>
      </c>
      <c r="L37" s="41">
        <f t="shared" si="64"/>
        <v>5000</v>
      </c>
      <c r="M37" s="41">
        <f t="shared" si="64"/>
        <v>5000</v>
      </c>
      <c r="N37" s="41">
        <f t="shared" si="64"/>
        <v>5000</v>
      </c>
      <c r="O37" s="41">
        <f>+N37</f>
        <v>5000</v>
      </c>
      <c r="P37" s="41">
        <f>O37</f>
        <v>5000</v>
      </c>
      <c r="Q37" s="41">
        <f t="shared" si="28"/>
        <v>60000</v>
      </c>
      <c r="R37" s="41"/>
      <c r="S37" s="41">
        <f>+P37+2000</f>
        <v>7000</v>
      </c>
      <c r="T37" s="41">
        <f t="shared" si="58"/>
        <v>7000</v>
      </c>
      <c r="U37" s="41">
        <f t="shared" si="58"/>
        <v>7000</v>
      </c>
      <c r="V37" s="41">
        <f t="shared" si="58"/>
        <v>7000</v>
      </c>
      <c r="W37" s="41">
        <f t="shared" si="58"/>
        <v>7000</v>
      </c>
      <c r="X37" s="41">
        <f aca="true" t="shared" si="65" ref="X37:AB39">W37</f>
        <v>7000</v>
      </c>
      <c r="Y37" s="41">
        <f t="shared" si="65"/>
        <v>7000</v>
      </c>
      <c r="Z37" s="41">
        <f t="shared" si="65"/>
        <v>7000</v>
      </c>
      <c r="AA37" s="41">
        <f t="shared" si="65"/>
        <v>7000</v>
      </c>
      <c r="AB37" s="41">
        <f t="shared" si="65"/>
        <v>7000</v>
      </c>
      <c r="AC37" s="41">
        <f>+AB37</f>
        <v>7000</v>
      </c>
      <c r="AD37" s="41">
        <f>AC37</f>
        <v>7000</v>
      </c>
      <c r="AE37" s="41">
        <f t="shared" si="30"/>
        <v>84000</v>
      </c>
      <c r="AF37" s="41"/>
      <c r="AG37" s="41">
        <f>+AD37+2000</f>
        <v>9000</v>
      </c>
      <c r="AH37" s="41">
        <f t="shared" si="60"/>
        <v>9000</v>
      </c>
      <c r="AI37" s="41">
        <f t="shared" si="60"/>
        <v>9000</v>
      </c>
      <c r="AJ37" s="41">
        <f t="shared" si="60"/>
        <v>9000</v>
      </c>
      <c r="AK37" s="41">
        <f t="shared" si="60"/>
        <v>9000</v>
      </c>
      <c r="AL37" s="41">
        <f aca="true" t="shared" si="66" ref="AL37:AP39">AK37</f>
        <v>9000</v>
      </c>
      <c r="AM37" s="41">
        <f t="shared" si="66"/>
        <v>9000</v>
      </c>
      <c r="AN37" s="41">
        <f t="shared" si="66"/>
        <v>9000</v>
      </c>
      <c r="AO37" s="41">
        <f t="shared" si="66"/>
        <v>9000</v>
      </c>
      <c r="AP37" s="41">
        <f t="shared" si="66"/>
        <v>9000</v>
      </c>
      <c r="AQ37" s="41">
        <f>+AP37</f>
        <v>9000</v>
      </c>
      <c r="AR37" s="41">
        <f>AQ37</f>
        <v>9000</v>
      </c>
      <c r="AS37" s="41">
        <f t="shared" si="32"/>
        <v>108000</v>
      </c>
      <c r="AT37" s="41"/>
      <c r="AU37" s="41">
        <f>+AR37+5000</f>
        <v>14000</v>
      </c>
      <c r="AV37" s="41">
        <f t="shared" si="62"/>
        <v>14000</v>
      </c>
      <c r="AW37" s="41">
        <f t="shared" si="62"/>
        <v>14000</v>
      </c>
      <c r="AX37" s="41">
        <f t="shared" si="62"/>
        <v>14000</v>
      </c>
      <c r="AY37" s="41">
        <f t="shared" si="62"/>
        <v>14000</v>
      </c>
      <c r="AZ37" s="41">
        <f aca="true" t="shared" si="67" ref="AZ37:BD39">AY37</f>
        <v>14000</v>
      </c>
      <c r="BA37" s="41">
        <f t="shared" si="67"/>
        <v>14000</v>
      </c>
      <c r="BB37" s="41">
        <f t="shared" si="67"/>
        <v>14000</v>
      </c>
      <c r="BC37" s="41">
        <f t="shared" si="67"/>
        <v>14000</v>
      </c>
      <c r="BD37" s="41">
        <f t="shared" si="67"/>
        <v>14000</v>
      </c>
      <c r="BE37" s="41">
        <f>+BD37</f>
        <v>14000</v>
      </c>
      <c r="BF37" s="41">
        <f>BE37</f>
        <v>14000</v>
      </c>
      <c r="BG37" s="41">
        <f t="shared" si="34"/>
        <v>168000</v>
      </c>
      <c r="BH37" s="42"/>
      <c r="BI37" s="41">
        <f t="shared" si="23"/>
        <v>60000</v>
      </c>
      <c r="BJ37" s="41">
        <f t="shared" si="24"/>
        <v>84000</v>
      </c>
      <c r="BK37" s="41">
        <f t="shared" si="25"/>
        <v>108000</v>
      </c>
      <c r="BL37" s="41">
        <f t="shared" si="26"/>
        <v>168000</v>
      </c>
      <c r="BM37" s="42"/>
      <c r="BN37" s="42"/>
      <c r="BO37" s="42"/>
      <c r="BP37" s="42"/>
      <c r="BQ37" s="42"/>
      <c r="BR37" s="42"/>
      <c r="BT37" s="42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</row>
    <row r="38" spans="1:202" s="44" customFormat="1" ht="12.75">
      <c r="A38" s="41"/>
      <c r="B38" s="40"/>
      <c r="C38" s="56" t="s">
        <v>64</v>
      </c>
      <c r="D38" s="41"/>
      <c r="E38" s="41">
        <v>5000</v>
      </c>
      <c r="F38" s="41">
        <f aca="true" t="shared" si="68" ref="F38:N38">E38</f>
        <v>5000</v>
      </c>
      <c r="G38" s="41">
        <f>+F38</f>
        <v>5000</v>
      </c>
      <c r="H38" s="41">
        <f t="shared" si="68"/>
        <v>5000</v>
      </c>
      <c r="I38" s="41">
        <f>H38</f>
        <v>5000</v>
      </c>
      <c r="J38" s="41">
        <f t="shared" si="68"/>
        <v>5000</v>
      </c>
      <c r="K38" s="41">
        <f t="shared" si="68"/>
        <v>5000</v>
      </c>
      <c r="L38" s="41">
        <f t="shared" si="68"/>
        <v>5000</v>
      </c>
      <c r="M38" s="41">
        <f t="shared" si="68"/>
        <v>5000</v>
      </c>
      <c r="N38" s="41">
        <f t="shared" si="68"/>
        <v>5000</v>
      </c>
      <c r="O38" s="41">
        <f>+N38</f>
        <v>5000</v>
      </c>
      <c r="P38" s="41">
        <f>O38</f>
        <v>5000</v>
      </c>
      <c r="Q38" s="41">
        <f t="shared" si="28"/>
        <v>60000</v>
      </c>
      <c r="R38" s="41"/>
      <c r="S38" s="41">
        <f>+P38+5000</f>
        <v>10000</v>
      </c>
      <c r="T38" s="41">
        <f>S38</f>
        <v>10000</v>
      </c>
      <c r="U38" s="41">
        <f>+T38</f>
        <v>10000</v>
      </c>
      <c r="V38" s="41">
        <f>U38</f>
        <v>10000</v>
      </c>
      <c r="W38" s="41">
        <f>V38</f>
        <v>10000</v>
      </c>
      <c r="X38" s="41">
        <f t="shared" si="65"/>
        <v>10000</v>
      </c>
      <c r="Y38" s="41">
        <f t="shared" si="65"/>
        <v>10000</v>
      </c>
      <c r="Z38" s="41">
        <f t="shared" si="65"/>
        <v>10000</v>
      </c>
      <c r="AA38" s="41">
        <f t="shared" si="65"/>
        <v>10000</v>
      </c>
      <c r="AB38" s="41">
        <f t="shared" si="65"/>
        <v>10000</v>
      </c>
      <c r="AC38" s="41">
        <f>+AB38</f>
        <v>10000</v>
      </c>
      <c r="AD38" s="41">
        <f>AC38</f>
        <v>10000</v>
      </c>
      <c r="AE38" s="41">
        <f t="shared" si="30"/>
        <v>120000</v>
      </c>
      <c r="AF38" s="41"/>
      <c r="AG38" s="41">
        <f>+AD38+2000</f>
        <v>12000</v>
      </c>
      <c r="AH38" s="41">
        <f>AG38</f>
        <v>12000</v>
      </c>
      <c r="AI38" s="41">
        <f>+AH38</f>
        <v>12000</v>
      </c>
      <c r="AJ38" s="41">
        <f>AI38</f>
        <v>12000</v>
      </c>
      <c r="AK38" s="41">
        <f>AJ38</f>
        <v>12000</v>
      </c>
      <c r="AL38" s="41">
        <f t="shared" si="66"/>
        <v>12000</v>
      </c>
      <c r="AM38" s="41">
        <f t="shared" si="66"/>
        <v>12000</v>
      </c>
      <c r="AN38" s="41">
        <f t="shared" si="66"/>
        <v>12000</v>
      </c>
      <c r="AO38" s="41">
        <f t="shared" si="66"/>
        <v>12000</v>
      </c>
      <c r="AP38" s="41">
        <f t="shared" si="66"/>
        <v>12000</v>
      </c>
      <c r="AQ38" s="41">
        <f>+AP38</f>
        <v>12000</v>
      </c>
      <c r="AR38" s="41">
        <f>AQ38</f>
        <v>12000</v>
      </c>
      <c r="AS38" s="41">
        <f t="shared" si="32"/>
        <v>144000</v>
      </c>
      <c r="AT38" s="41"/>
      <c r="AU38" s="41">
        <f>+AR38+5000</f>
        <v>17000</v>
      </c>
      <c r="AV38" s="41">
        <f>AU38</f>
        <v>17000</v>
      </c>
      <c r="AW38" s="41">
        <f>+AV38</f>
        <v>17000</v>
      </c>
      <c r="AX38" s="41">
        <f>AW38</f>
        <v>17000</v>
      </c>
      <c r="AY38" s="41">
        <f>AX38</f>
        <v>17000</v>
      </c>
      <c r="AZ38" s="41">
        <f t="shared" si="67"/>
        <v>17000</v>
      </c>
      <c r="BA38" s="41">
        <f t="shared" si="67"/>
        <v>17000</v>
      </c>
      <c r="BB38" s="41">
        <f t="shared" si="67"/>
        <v>17000</v>
      </c>
      <c r="BC38" s="41">
        <f t="shared" si="67"/>
        <v>17000</v>
      </c>
      <c r="BD38" s="41">
        <f t="shared" si="67"/>
        <v>17000</v>
      </c>
      <c r="BE38" s="41">
        <f>+BD38</f>
        <v>17000</v>
      </c>
      <c r="BF38" s="41">
        <f>BE38</f>
        <v>17000</v>
      </c>
      <c r="BG38" s="41">
        <f t="shared" si="34"/>
        <v>204000</v>
      </c>
      <c r="BH38" s="42"/>
      <c r="BI38" s="41">
        <f t="shared" si="23"/>
        <v>60000</v>
      </c>
      <c r="BJ38" s="41">
        <f t="shared" si="24"/>
        <v>120000</v>
      </c>
      <c r="BK38" s="41">
        <f t="shared" si="25"/>
        <v>144000</v>
      </c>
      <c r="BL38" s="41">
        <f t="shared" si="26"/>
        <v>204000</v>
      </c>
      <c r="BM38" s="42"/>
      <c r="BN38" s="42"/>
      <c r="BO38" s="42"/>
      <c r="BP38" s="42"/>
      <c r="BQ38" s="42"/>
      <c r="BR38" s="42"/>
      <c r="BT38" s="42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</row>
    <row r="39" spans="1:202" s="44" customFormat="1" ht="12.75">
      <c r="A39" s="41"/>
      <c r="B39" s="40"/>
      <c r="C39" s="54" t="s">
        <v>12</v>
      </c>
      <c r="D39" s="41"/>
      <c r="E39" s="55">
        <v>2000</v>
      </c>
      <c r="F39" s="55">
        <f aca="true" t="shared" si="69" ref="F39:N39">E39</f>
        <v>2000</v>
      </c>
      <c r="G39" s="55">
        <f>+F39</f>
        <v>2000</v>
      </c>
      <c r="H39" s="55">
        <f t="shared" si="69"/>
        <v>2000</v>
      </c>
      <c r="I39" s="55">
        <f>H39</f>
        <v>2000</v>
      </c>
      <c r="J39" s="55">
        <f t="shared" si="69"/>
        <v>2000</v>
      </c>
      <c r="K39" s="55">
        <f t="shared" si="69"/>
        <v>2000</v>
      </c>
      <c r="L39" s="55">
        <f t="shared" si="69"/>
        <v>2000</v>
      </c>
      <c r="M39" s="55">
        <f t="shared" si="69"/>
        <v>2000</v>
      </c>
      <c r="N39" s="55">
        <f t="shared" si="69"/>
        <v>2000</v>
      </c>
      <c r="O39" s="55">
        <f>N39</f>
        <v>2000</v>
      </c>
      <c r="P39" s="55">
        <f>O39</f>
        <v>2000</v>
      </c>
      <c r="Q39" s="55">
        <f t="shared" si="28"/>
        <v>24000</v>
      </c>
      <c r="R39" s="55"/>
      <c r="S39" s="55">
        <f>+P39+1000</f>
        <v>3000</v>
      </c>
      <c r="T39" s="55">
        <f>S39</f>
        <v>3000</v>
      </c>
      <c r="U39" s="55">
        <f>T39</f>
        <v>3000</v>
      </c>
      <c r="V39" s="55">
        <f>U39</f>
        <v>3000</v>
      </c>
      <c r="W39" s="55">
        <f>V39</f>
        <v>3000</v>
      </c>
      <c r="X39" s="55">
        <f t="shared" si="65"/>
        <v>3000</v>
      </c>
      <c r="Y39" s="55">
        <f t="shared" si="65"/>
        <v>3000</v>
      </c>
      <c r="Z39" s="55">
        <f t="shared" si="65"/>
        <v>3000</v>
      </c>
      <c r="AA39" s="55">
        <f t="shared" si="65"/>
        <v>3000</v>
      </c>
      <c r="AB39" s="55">
        <f t="shared" si="65"/>
        <v>3000</v>
      </c>
      <c r="AC39" s="55">
        <f>AB39</f>
        <v>3000</v>
      </c>
      <c r="AD39" s="55">
        <f>AC39</f>
        <v>3000</v>
      </c>
      <c r="AE39" s="55">
        <f t="shared" si="30"/>
        <v>36000</v>
      </c>
      <c r="AF39" s="55"/>
      <c r="AG39" s="55">
        <f>+AD39+1000</f>
        <v>4000</v>
      </c>
      <c r="AH39" s="55">
        <f>AG39</f>
        <v>4000</v>
      </c>
      <c r="AI39" s="55">
        <f>AH39</f>
        <v>4000</v>
      </c>
      <c r="AJ39" s="55">
        <f>AI39</f>
        <v>4000</v>
      </c>
      <c r="AK39" s="55">
        <f>AJ39</f>
        <v>4000</v>
      </c>
      <c r="AL39" s="55">
        <f t="shared" si="66"/>
        <v>4000</v>
      </c>
      <c r="AM39" s="55">
        <f t="shared" si="66"/>
        <v>4000</v>
      </c>
      <c r="AN39" s="55">
        <f t="shared" si="66"/>
        <v>4000</v>
      </c>
      <c r="AO39" s="55">
        <f t="shared" si="66"/>
        <v>4000</v>
      </c>
      <c r="AP39" s="55">
        <f t="shared" si="66"/>
        <v>4000</v>
      </c>
      <c r="AQ39" s="55">
        <f>AP39</f>
        <v>4000</v>
      </c>
      <c r="AR39" s="55">
        <f>AQ39</f>
        <v>4000</v>
      </c>
      <c r="AS39" s="55">
        <f t="shared" si="32"/>
        <v>48000</v>
      </c>
      <c r="AT39" s="55"/>
      <c r="AU39" s="55">
        <f>+AR39+500</f>
        <v>4500</v>
      </c>
      <c r="AV39" s="55">
        <f>AU39</f>
        <v>4500</v>
      </c>
      <c r="AW39" s="55">
        <f>AV39</f>
        <v>4500</v>
      </c>
      <c r="AX39" s="55">
        <f>AW39</f>
        <v>4500</v>
      </c>
      <c r="AY39" s="55">
        <f>AX39</f>
        <v>4500</v>
      </c>
      <c r="AZ39" s="55">
        <f t="shared" si="67"/>
        <v>4500</v>
      </c>
      <c r="BA39" s="55">
        <f t="shared" si="67"/>
        <v>4500</v>
      </c>
      <c r="BB39" s="55">
        <f t="shared" si="67"/>
        <v>4500</v>
      </c>
      <c r="BC39" s="55">
        <f t="shared" si="67"/>
        <v>4500</v>
      </c>
      <c r="BD39" s="55">
        <f t="shared" si="67"/>
        <v>4500</v>
      </c>
      <c r="BE39" s="55">
        <f>BD39</f>
        <v>4500</v>
      </c>
      <c r="BF39" s="55">
        <f>BE39</f>
        <v>4500</v>
      </c>
      <c r="BG39" s="55">
        <f t="shared" si="34"/>
        <v>54000</v>
      </c>
      <c r="BH39" s="51"/>
      <c r="BI39" s="55">
        <f t="shared" si="23"/>
        <v>24000</v>
      </c>
      <c r="BJ39" s="55">
        <f t="shared" si="24"/>
        <v>36000</v>
      </c>
      <c r="BK39" s="55">
        <f t="shared" si="25"/>
        <v>48000</v>
      </c>
      <c r="BL39" s="55">
        <f t="shared" si="26"/>
        <v>54000</v>
      </c>
      <c r="BM39" s="42"/>
      <c r="BN39" s="42"/>
      <c r="BO39" s="42"/>
      <c r="BP39" s="42"/>
      <c r="BQ39" s="42"/>
      <c r="BR39" s="42"/>
      <c r="BT39" s="42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</row>
    <row r="40" spans="2:64" ht="12.75">
      <c r="B40" s="43" t="s">
        <v>16</v>
      </c>
      <c r="E40" s="39">
        <f aca="true" t="shared" si="70" ref="E40:N40">SUM(E28:E39)</f>
        <v>78100</v>
      </c>
      <c r="F40" s="39">
        <f t="shared" si="70"/>
        <v>74900</v>
      </c>
      <c r="G40" s="39">
        <f t="shared" si="70"/>
        <v>74900</v>
      </c>
      <c r="H40" s="39">
        <f t="shared" si="70"/>
        <v>74900</v>
      </c>
      <c r="I40" s="39">
        <f t="shared" si="70"/>
        <v>76000</v>
      </c>
      <c r="J40" s="39">
        <f t="shared" si="70"/>
        <v>76000</v>
      </c>
      <c r="K40" s="39">
        <f t="shared" si="70"/>
        <v>76000</v>
      </c>
      <c r="L40" s="39">
        <f t="shared" si="70"/>
        <v>76000</v>
      </c>
      <c r="M40" s="39">
        <f t="shared" si="70"/>
        <v>82400</v>
      </c>
      <c r="N40" s="39">
        <f t="shared" si="70"/>
        <v>82400</v>
      </c>
      <c r="O40" s="39">
        <f>SUM(O28:O39)</f>
        <v>83200</v>
      </c>
      <c r="P40" s="39">
        <f>SUM(P28:P39)</f>
        <v>83200</v>
      </c>
      <c r="Q40" s="39">
        <f t="shared" si="28"/>
        <v>938000</v>
      </c>
      <c r="R40" s="39"/>
      <c r="S40" s="39">
        <f aca="true" t="shared" si="71" ref="S40:AD40">SUM(S28:S39)</f>
        <v>114100</v>
      </c>
      <c r="T40" s="39">
        <f t="shared" si="71"/>
        <v>112000</v>
      </c>
      <c r="U40" s="39">
        <f t="shared" si="71"/>
        <v>112000</v>
      </c>
      <c r="V40" s="39">
        <f t="shared" si="71"/>
        <v>112000</v>
      </c>
      <c r="W40" s="39">
        <f t="shared" si="71"/>
        <v>111600</v>
      </c>
      <c r="X40" s="39">
        <f t="shared" si="71"/>
        <v>111600</v>
      </c>
      <c r="Y40" s="39">
        <f t="shared" si="71"/>
        <v>110900</v>
      </c>
      <c r="Z40" s="39">
        <f t="shared" si="71"/>
        <v>110900</v>
      </c>
      <c r="AA40" s="39">
        <f t="shared" si="71"/>
        <v>114900</v>
      </c>
      <c r="AB40" s="39">
        <f t="shared" si="71"/>
        <v>114900</v>
      </c>
      <c r="AC40" s="39">
        <f t="shared" si="71"/>
        <v>115800</v>
      </c>
      <c r="AD40" s="39">
        <f t="shared" si="71"/>
        <v>115800</v>
      </c>
      <c r="AE40" s="39">
        <f t="shared" si="30"/>
        <v>1356500</v>
      </c>
      <c r="AF40" s="39"/>
      <c r="AG40" s="39">
        <f aca="true" t="shared" si="72" ref="AG40:AR40">SUM(AG28:AG39)</f>
        <v>137400</v>
      </c>
      <c r="AH40" s="39">
        <f t="shared" si="72"/>
        <v>135600</v>
      </c>
      <c r="AI40" s="39">
        <f t="shared" si="72"/>
        <v>135600</v>
      </c>
      <c r="AJ40" s="39">
        <f t="shared" si="72"/>
        <v>135600</v>
      </c>
      <c r="AK40" s="39">
        <f t="shared" si="72"/>
        <v>136000</v>
      </c>
      <c r="AL40" s="39">
        <f t="shared" si="72"/>
        <v>136000</v>
      </c>
      <c r="AM40" s="39">
        <f t="shared" si="72"/>
        <v>134600</v>
      </c>
      <c r="AN40" s="39">
        <f t="shared" si="72"/>
        <v>134600</v>
      </c>
      <c r="AO40" s="39">
        <f t="shared" si="72"/>
        <v>139300</v>
      </c>
      <c r="AP40" s="39">
        <f t="shared" si="72"/>
        <v>139300</v>
      </c>
      <c r="AQ40" s="39">
        <f t="shared" si="72"/>
        <v>139700</v>
      </c>
      <c r="AR40" s="39">
        <f t="shared" si="72"/>
        <v>139700</v>
      </c>
      <c r="AS40" s="39">
        <f t="shared" si="32"/>
        <v>1643400</v>
      </c>
      <c r="AT40" s="39"/>
      <c r="AU40" s="39">
        <f aca="true" t="shared" si="73" ref="AU40:BF40">SUM(AU28:AU39)</f>
        <v>165800</v>
      </c>
      <c r="AV40" s="39">
        <f t="shared" si="73"/>
        <v>164200</v>
      </c>
      <c r="AW40" s="39">
        <f t="shared" si="73"/>
        <v>165100</v>
      </c>
      <c r="AX40" s="39">
        <f t="shared" si="73"/>
        <v>165100</v>
      </c>
      <c r="AY40" s="39">
        <f t="shared" si="73"/>
        <v>166400</v>
      </c>
      <c r="AZ40" s="39">
        <f t="shared" si="73"/>
        <v>166400</v>
      </c>
      <c r="BA40" s="39">
        <f t="shared" si="73"/>
        <v>164300</v>
      </c>
      <c r="BB40" s="39">
        <f t="shared" si="73"/>
        <v>164300</v>
      </c>
      <c r="BC40" s="39">
        <f t="shared" si="73"/>
        <v>169700</v>
      </c>
      <c r="BD40" s="39">
        <f t="shared" si="73"/>
        <v>169700</v>
      </c>
      <c r="BE40" s="39">
        <f t="shared" si="73"/>
        <v>169500</v>
      </c>
      <c r="BF40" s="39">
        <f t="shared" si="73"/>
        <v>171300</v>
      </c>
      <c r="BG40" s="39">
        <f t="shared" si="34"/>
        <v>2001800</v>
      </c>
      <c r="BI40" s="39">
        <f t="shared" si="23"/>
        <v>938000</v>
      </c>
      <c r="BJ40" s="39">
        <f t="shared" si="24"/>
        <v>1356500</v>
      </c>
      <c r="BK40" s="39">
        <f t="shared" si="25"/>
        <v>1643400</v>
      </c>
      <c r="BL40" s="39">
        <f t="shared" si="26"/>
        <v>2001800</v>
      </c>
    </row>
    <row r="42" spans="2:64" ht="12.75">
      <c r="B42" s="43" t="s">
        <v>17</v>
      </c>
      <c r="E42" s="39">
        <f aca="true" t="shared" si="74" ref="E42:P42">E23-E40</f>
        <v>114400</v>
      </c>
      <c r="F42" s="39">
        <f t="shared" si="74"/>
        <v>21350</v>
      </c>
      <c r="G42" s="39">
        <f t="shared" si="74"/>
        <v>21350</v>
      </c>
      <c r="H42" s="39">
        <f t="shared" si="74"/>
        <v>21350</v>
      </c>
      <c r="I42" s="39">
        <f t="shared" si="74"/>
        <v>-27875</v>
      </c>
      <c r="J42" s="39">
        <f t="shared" si="74"/>
        <v>-27875</v>
      </c>
      <c r="K42" s="39">
        <f t="shared" si="74"/>
        <v>-27875</v>
      </c>
      <c r="L42" s="39">
        <f t="shared" si="74"/>
        <v>-27875</v>
      </c>
      <c r="M42" s="39">
        <f t="shared" si="74"/>
        <v>-10020</v>
      </c>
      <c r="N42" s="39">
        <f t="shared" si="74"/>
        <v>-10020</v>
      </c>
      <c r="O42" s="39">
        <f t="shared" si="74"/>
        <v>-10820</v>
      </c>
      <c r="P42" s="39">
        <f t="shared" si="74"/>
        <v>-10820</v>
      </c>
      <c r="Q42" s="39">
        <f t="shared" si="28"/>
        <v>25270</v>
      </c>
      <c r="R42" s="39"/>
      <c r="S42" s="39">
        <f aca="true" t="shared" si="75" ref="S42:AD42">S23-S40</f>
        <v>72860</v>
      </c>
      <c r="T42" s="39">
        <f t="shared" si="75"/>
        <v>12260</v>
      </c>
      <c r="U42" s="39">
        <f t="shared" si="75"/>
        <v>12260</v>
      </c>
      <c r="V42" s="39">
        <f t="shared" si="75"/>
        <v>12260</v>
      </c>
      <c r="W42" s="39">
        <f t="shared" si="75"/>
        <v>1830</v>
      </c>
      <c r="X42" s="39">
        <f t="shared" si="75"/>
        <v>1830</v>
      </c>
      <c r="Y42" s="39">
        <f t="shared" si="75"/>
        <v>-17990</v>
      </c>
      <c r="Z42" s="39">
        <f t="shared" si="75"/>
        <v>-17990</v>
      </c>
      <c r="AA42" s="39">
        <f t="shared" si="75"/>
        <v>14205</v>
      </c>
      <c r="AB42" s="39">
        <f t="shared" si="75"/>
        <v>14205</v>
      </c>
      <c r="AC42" s="39">
        <f t="shared" si="75"/>
        <v>-7215</v>
      </c>
      <c r="AD42" s="39">
        <f t="shared" si="75"/>
        <v>-7215</v>
      </c>
      <c r="AE42" s="39">
        <f>SUM(S42:AD42)</f>
        <v>91300</v>
      </c>
      <c r="AF42" s="39"/>
      <c r="AG42" s="39">
        <f aca="true" t="shared" si="76" ref="AG42:AR42">AG23-AG40</f>
        <v>97725</v>
      </c>
      <c r="AH42" s="39">
        <f t="shared" si="76"/>
        <v>44520</v>
      </c>
      <c r="AI42" s="39">
        <f t="shared" si="76"/>
        <v>44520</v>
      </c>
      <c r="AJ42" s="39">
        <f t="shared" si="76"/>
        <v>44520</v>
      </c>
      <c r="AK42" s="39">
        <f t="shared" si="76"/>
        <v>58085</v>
      </c>
      <c r="AL42" s="39">
        <f t="shared" si="76"/>
        <v>58085</v>
      </c>
      <c r="AM42" s="39">
        <f t="shared" si="76"/>
        <v>17875</v>
      </c>
      <c r="AN42" s="39">
        <f t="shared" si="76"/>
        <v>17875</v>
      </c>
      <c r="AO42" s="39">
        <f t="shared" si="76"/>
        <v>68750</v>
      </c>
      <c r="AP42" s="39">
        <f t="shared" si="76"/>
        <v>68750</v>
      </c>
      <c r="AQ42" s="39">
        <f t="shared" si="76"/>
        <v>26455</v>
      </c>
      <c r="AR42" s="39">
        <f t="shared" si="76"/>
        <v>26455</v>
      </c>
      <c r="AS42" s="39">
        <f>SUM(AG42:AR42)</f>
        <v>573615</v>
      </c>
      <c r="AT42" s="39"/>
      <c r="AU42" s="39">
        <f aca="true" t="shared" si="77" ref="AU42:BF42">AU23-AU40</f>
        <v>95260</v>
      </c>
      <c r="AV42" s="39">
        <f t="shared" si="77"/>
        <v>48410</v>
      </c>
      <c r="AW42" s="39">
        <f t="shared" si="77"/>
        <v>74585</v>
      </c>
      <c r="AX42" s="39">
        <f t="shared" si="77"/>
        <v>74585</v>
      </c>
      <c r="AY42" s="39">
        <f t="shared" si="77"/>
        <v>112615</v>
      </c>
      <c r="AZ42" s="39">
        <f t="shared" si="77"/>
        <v>112615</v>
      </c>
      <c r="BA42" s="39">
        <f t="shared" si="77"/>
        <v>51160</v>
      </c>
      <c r="BB42" s="39">
        <f t="shared" si="77"/>
        <v>51160</v>
      </c>
      <c r="BC42" s="39">
        <f t="shared" si="77"/>
        <v>121570</v>
      </c>
      <c r="BD42" s="39">
        <f t="shared" si="77"/>
        <v>121570</v>
      </c>
      <c r="BE42" s="39">
        <f t="shared" si="77"/>
        <v>57930</v>
      </c>
      <c r="BF42" s="39">
        <f t="shared" si="77"/>
        <v>110280</v>
      </c>
      <c r="BG42" s="39">
        <f>SUM(AU42:BF42)</f>
        <v>1031740</v>
      </c>
      <c r="BI42" s="39">
        <f>Q42</f>
        <v>25270</v>
      </c>
      <c r="BJ42" s="39">
        <f>AE42</f>
        <v>91300</v>
      </c>
      <c r="BK42" s="39">
        <f>AS42</f>
        <v>573615</v>
      </c>
      <c r="BL42" s="39">
        <f>BG42</f>
        <v>1031740</v>
      </c>
    </row>
    <row r="43" spans="5:64" ht="12.75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I43" s="39"/>
      <c r="BJ43" s="39"/>
      <c r="BK43" s="39"/>
      <c r="BL43" s="39"/>
    </row>
    <row r="44" spans="1:64" ht="12.75">
      <c r="A44" s="57">
        <v>0</v>
      </c>
      <c r="B44" s="43" t="s">
        <v>18</v>
      </c>
      <c r="E44" s="39">
        <f aca="true" t="shared" si="78" ref="E44:N44">E42*$A44</f>
        <v>0</v>
      </c>
      <c r="F44" s="39">
        <f t="shared" si="78"/>
        <v>0</v>
      </c>
      <c r="G44" s="39">
        <f t="shared" si="78"/>
        <v>0</v>
      </c>
      <c r="H44" s="39">
        <f t="shared" si="78"/>
        <v>0</v>
      </c>
      <c r="I44" s="39">
        <f t="shared" si="78"/>
        <v>0</v>
      </c>
      <c r="J44" s="39">
        <f t="shared" si="78"/>
        <v>0</v>
      </c>
      <c r="K44" s="39">
        <f t="shared" si="78"/>
        <v>0</v>
      </c>
      <c r="L44" s="39">
        <f t="shared" si="78"/>
        <v>0</v>
      </c>
      <c r="M44" s="39">
        <f t="shared" si="78"/>
        <v>0</v>
      </c>
      <c r="N44" s="39">
        <f t="shared" si="78"/>
        <v>0</v>
      </c>
      <c r="O44" s="39">
        <f>O42*$A44</f>
        <v>0</v>
      </c>
      <c r="P44" s="39">
        <f>P42*$A44</f>
        <v>0</v>
      </c>
      <c r="Q44" s="39">
        <f t="shared" si="28"/>
        <v>0</v>
      </c>
      <c r="R44" s="39"/>
      <c r="S44" s="39">
        <f aca="true" t="shared" si="79" ref="S44:AB44">S42*$A44</f>
        <v>0</v>
      </c>
      <c r="T44" s="39">
        <f t="shared" si="79"/>
        <v>0</v>
      </c>
      <c r="U44" s="39">
        <f t="shared" si="79"/>
        <v>0</v>
      </c>
      <c r="V44" s="39">
        <f t="shared" si="79"/>
        <v>0</v>
      </c>
      <c r="W44" s="39">
        <f t="shared" si="79"/>
        <v>0</v>
      </c>
      <c r="X44" s="39">
        <f t="shared" si="79"/>
        <v>0</v>
      </c>
      <c r="Y44" s="39">
        <f t="shared" si="79"/>
        <v>0</v>
      </c>
      <c r="Z44" s="39">
        <f t="shared" si="79"/>
        <v>0</v>
      </c>
      <c r="AA44" s="39">
        <f t="shared" si="79"/>
        <v>0</v>
      </c>
      <c r="AB44" s="39">
        <f t="shared" si="79"/>
        <v>0</v>
      </c>
      <c r="AC44" s="39">
        <f>AC42*$A44</f>
        <v>0</v>
      </c>
      <c r="AD44" s="39">
        <f>AD42*$A44</f>
        <v>0</v>
      </c>
      <c r="AE44" s="39">
        <f>SUM(S44:AD44)</f>
        <v>0</v>
      </c>
      <c r="AF44" s="39"/>
      <c r="AG44" s="39">
        <f aca="true" t="shared" si="80" ref="AG44:AP44">AG42*$A44</f>
        <v>0</v>
      </c>
      <c r="AH44" s="39">
        <f t="shared" si="80"/>
        <v>0</v>
      </c>
      <c r="AI44" s="39">
        <f t="shared" si="80"/>
        <v>0</v>
      </c>
      <c r="AJ44" s="39">
        <f t="shared" si="80"/>
        <v>0</v>
      </c>
      <c r="AK44" s="39">
        <f t="shared" si="80"/>
        <v>0</v>
      </c>
      <c r="AL44" s="39">
        <f t="shared" si="80"/>
        <v>0</v>
      </c>
      <c r="AM44" s="39">
        <f t="shared" si="80"/>
        <v>0</v>
      </c>
      <c r="AN44" s="39">
        <f t="shared" si="80"/>
        <v>0</v>
      </c>
      <c r="AO44" s="39">
        <f t="shared" si="80"/>
        <v>0</v>
      </c>
      <c r="AP44" s="39">
        <f t="shared" si="80"/>
        <v>0</v>
      </c>
      <c r="AQ44" s="39">
        <f>AQ42*$A44</f>
        <v>0</v>
      </c>
      <c r="AR44" s="39">
        <f>AR42*$A44</f>
        <v>0</v>
      </c>
      <c r="AS44" s="39">
        <f>SUM(AG44:AR44)</f>
        <v>0</v>
      </c>
      <c r="AT44" s="39"/>
      <c r="AU44" s="39">
        <f aca="true" t="shared" si="81" ref="AU44:BD44">AU42*$A44</f>
        <v>0</v>
      </c>
      <c r="AV44" s="39">
        <f t="shared" si="81"/>
        <v>0</v>
      </c>
      <c r="AW44" s="39">
        <f t="shared" si="81"/>
        <v>0</v>
      </c>
      <c r="AX44" s="39">
        <f t="shared" si="81"/>
        <v>0</v>
      </c>
      <c r="AY44" s="39">
        <f t="shared" si="81"/>
        <v>0</v>
      </c>
      <c r="AZ44" s="39">
        <f t="shared" si="81"/>
        <v>0</v>
      </c>
      <c r="BA44" s="39">
        <f t="shared" si="81"/>
        <v>0</v>
      </c>
      <c r="BB44" s="39">
        <f t="shared" si="81"/>
        <v>0</v>
      </c>
      <c r="BC44" s="39">
        <f t="shared" si="81"/>
        <v>0</v>
      </c>
      <c r="BD44" s="39">
        <f t="shared" si="81"/>
        <v>0</v>
      </c>
      <c r="BE44" s="39">
        <f>BE42*$A44</f>
        <v>0</v>
      </c>
      <c r="BF44" s="39">
        <f>BF42*$A44</f>
        <v>0</v>
      </c>
      <c r="BG44" s="39">
        <f>SUM(AU44:BF44)</f>
        <v>0</v>
      </c>
      <c r="BI44" s="39">
        <f>Q44</f>
        <v>0</v>
      </c>
      <c r="BJ44" s="39">
        <f>AE44</f>
        <v>0</v>
      </c>
      <c r="BK44" s="39">
        <f>AS44</f>
        <v>0</v>
      </c>
      <c r="BL44" s="39">
        <f>BG44</f>
        <v>0</v>
      </c>
    </row>
    <row r="45" spans="1:78" ht="12.75">
      <c r="A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I45" s="39"/>
      <c r="BJ45" s="39"/>
      <c r="BK45" s="39"/>
      <c r="BL45" s="39"/>
      <c r="BU45" s="58"/>
      <c r="BV45" s="58"/>
      <c r="BW45" s="58"/>
      <c r="BX45" s="58"/>
      <c r="BY45" s="58"/>
      <c r="BZ45" s="58"/>
    </row>
    <row r="46" spans="2:78" ht="12.75">
      <c r="B46" s="43" t="s">
        <v>19</v>
      </c>
      <c r="E46" s="39">
        <f aca="true" t="shared" si="82" ref="E46:N46">E42-E44</f>
        <v>114400</v>
      </c>
      <c r="F46" s="39">
        <f t="shared" si="82"/>
        <v>21350</v>
      </c>
      <c r="G46" s="39">
        <f t="shared" si="82"/>
        <v>21350</v>
      </c>
      <c r="H46" s="39">
        <f t="shared" si="82"/>
        <v>21350</v>
      </c>
      <c r="I46" s="39">
        <f t="shared" si="82"/>
        <v>-27875</v>
      </c>
      <c r="J46" s="39">
        <f t="shared" si="82"/>
        <v>-27875</v>
      </c>
      <c r="K46" s="39">
        <f t="shared" si="82"/>
        <v>-27875</v>
      </c>
      <c r="L46" s="39">
        <f t="shared" si="82"/>
        <v>-27875</v>
      </c>
      <c r="M46" s="39">
        <f t="shared" si="82"/>
        <v>-10020</v>
      </c>
      <c r="N46" s="39">
        <f t="shared" si="82"/>
        <v>-10020</v>
      </c>
      <c r="O46" s="39">
        <f>O42-O44</f>
        <v>-10820</v>
      </c>
      <c r="P46" s="39">
        <f>P42-P44</f>
        <v>-10820</v>
      </c>
      <c r="Q46" s="39">
        <f t="shared" si="28"/>
        <v>25270</v>
      </c>
      <c r="R46" s="39"/>
      <c r="S46" s="39">
        <f aca="true" t="shared" si="83" ref="S46:AB46">S42-S44</f>
        <v>72860</v>
      </c>
      <c r="T46" s="39">
        <f t="shared" si="83"/>
        <v>12260</v>
      </c>
      <c r="U46" s="39">
        <f t="shared" si="83"/>
        <v>12260</v>
      </c>
      <c r="V46" s="39">
        <f t="shared" si="83"/>
        <v>12260</v>
      </c>
      <c r="W46" s="39">
        <f t="shared" si="83"/>
        <v>1830</v>
      </c>
      <c r="X46" s="39">
        <f t="shared" si="83"/>
        <v>1830</v>
      </c>
      <c r="Y46" s="39">
        <f t="shared" si="83"/>
        <v>-17990</v>
      </c>
      <c r="Z46" s="39">
        <f t="shared" si="83"/>
        <v>-17990</v>
      </c>
      <c r="AA46" s="39">
        <f t="shared" si="83"/>
        <v>14205</v>
      </c>
      <c r="AB46" s="39">
        <f t="shared" si="83"/>
        <v>14205</v>
      </c>
      <c r="AC46" s="39">
        <f>AC42-AC44</f>
        <v>-7215</v>
      </c>
      <c r="AD46" s="39">
        <f>AD42-AD44</f>
        <v>-7215</v>
      </c>
      <c r="AE46" s="39">
        <f>SUM(S46:AD46)</f>
        <v>91300</v>
      </c>
      <c r="AF46" s="39"/>
      <c r="AG46" s="39">
        <f aca="true" t="shared" si="84" ref="AG46:AP46">AG42-AG44</f>
        <v>97725</v>
      </c>
      <c r="AH46" s="39">
        <f t="shared" si="84"/>
        <v>44520</v>
      </c>
      <c r="AI46" s="39">
        <f t="shared" si="84"/>
        <v>44520</v>
      </c>
      <c r="AJ46" s="39">
        <f t="shared" si="84"/>
        <v>44520</v>
      </c>
      <c r="AK46" s="39">
        <f t="shared" si="84"/>
        <v>58085</v>
      </c>
      <c r="AL46" s="39">
        <f t="shared" si="84"/>
        <v>58085</v>
      </c>
      <c r="AM46" s="39">
        <f t="shared" si="84"/>
        <v>17875</v>
      </c>
      <c r="AN46" s="39">
        <f t="shared" si="84"/>
        <v>17875</v>
      </c>
      <c r="AO46" s="39">
        <f t="shared" si="84"/>
        <v>68750</v>
      </c>
      <c r="AP46" s="39">
        <f t="shared" si="84"/>
        <v>68750</v>
      </c>
      <c r="AQ46" s="39">
        <f>AQ42-AQ44</f>
        <v>26455</v>
      </c>
      <c r="AR46" s="39">
        <f>AR42-AR44</f>
        <v>26455</v>
      </c>
      <c r="AS46" s="39">
        <f>SUM(AG46:AR46)</f>
        <v>573615</v>
      </c>
      <c r="AT46" s="39"/>
      <c r="AU46" s="39">
        <f aca="true" t="shared" si="85" ref="AU46:BD46">AU42-AU44</f>
        <v>95260</v>
      </c>
      <c r="AV46" s="39">
        <f t="shared" si="85"/>
        <v>48410</v>
      </c>
      <c r="AW46" s="39">
        <f t="shared" si="85"/>
        <v>74585</v>
      </c>
      <c r="AX46" s="39">
        <f t="shared" si="85"/>
        <v>74585</v>
      </c>
      <c r="AY46" s="39">
        <f t="shared" si="85"/>
        <v>112615</v>
      </c>
      <c r="AZ46" s="39">
        <f t="shared" si="85"/>
        <v>112615</v>
      </c>
      <c r="BA46" s="39">
        <f t="shared" si="85"/>
        <v>51160</v>
      </c>
      <c r="BB46" s="39">
        <f t="shared" si="85"/>
        <v>51160</v>
      </c>
      <c r="BC46" s="39">
        <f t="shared" si="85"/>
        <v>121570</v>
      </c>
      <c r="BD46" s="39">
        <f t="shared" si="85"/>
        <v>121570</v>
      </c>
      <c r="BE46" s="39">
        <f>BE42-BE44</f>
        <v>57930</v>
      </c>
      <c r="BF46" s="39">
        <f>BF42-BF44</f>
        <v>110280</v>
      </c>
      <c r="BG46" s="39">
        <f>SUM(AU46:BF46)</f>
        <v>1031740</v>
      </c>
      <c r="BI46" s="39">
        <f>Q46</f>
        <v>25270</v>
      </c>
      <c r="BJ46" s="39">
        <f>AE46</f>
        <v>91300</v>
      </c>
      <c r="BK46" s="39">
        <f>AS46</f>
        <v>573615</v>
      </c>
      <c r="BL46" s="39">
        <f>BG46</f>
        <v>1031740</v>
      </c>
      <c r="BU46" s="59"/>
      <c r="BV46" s="59"/>
      <c r="BW46" s="59"/>
      <c r="BX46" s="59"/>
      <c r="BY46" s="59"/>
      <c r="BZ46" s="59"/>
    </row>
    <row r="47" spans="5:78" ht="12.75">
      <c r="E47" s="82"/>
      <c r="BI47" s="82">
        <f>+BI46/BI17</f>
        <v>0.0252498001598721</v>
      </c>
      <c r="BJ47" s="82">
        <f>+BJ46/BJ17</f>
        <v>0.05990813648293963</v>
      </c>
      <c r="BK47" s="82">
        <f>+BK46/BK17</f>
        <v>0.24579637485537986</v>
      </c>
      <c r="BL47" s="82">
        <f>+BL46/BL17</f>
        <v>0.32310534886634096</v>
      </c>
      <c r="BU47" s="44"/>
      <c r="BV47" s="44"/>
      <c r="BW47" s="44"/>
      <c r="BX47" s="44"/>
      <c r="BY47" s="44"/>
      <c r="BZ47" s="44"/>
    </row>
    <row r="48" spans="73:78" ht="12.75">
      <c r="BU48" s="60"/>
      <c r="BV48" s="60"/>
      <c r="BW48" s="60"/>
      <c r="BX48" s="60"/>
      <c r="BY48" s="60"/>
      <c r="BZ48" s="60"/>
    </row>
    <row r="50" spans="2:78" ht="12.75">
      <c r="B50" s="43" t="str">
        <f>B2</f>
        <v>Tucows Inc. Registry Operations for .KIDS Domains, Inc.</v>
      </c>
      <c r="BU50" s="58"/>
      <c r="BV50" s="58"/>
      <c r="BW50" s="58"/>
      <c r="BX50" s="58"/>
      <c r="BY50" s="58"/>
      <c r="BZ50" s="58"/>
    </row>
    <row r="51" ht="12.75">
      <c r="B51" s="43" t="s">
        <v>20</v>
      </c>
    </row>
    <row r="52" spans="2:68" ht="15">
      <c r="B52" s="45" t="s">
        <v>89</v>
      </c>
      <c r="BP52" s="61"/>
    </row>
    <row r="53" spans="68:78" ht="12.75">
      <c r="BP53" s="61"/>
      <c r="BU53" s="58"/>
      <c r="BV53" s="58"/>
      <c r="BW53" s="58"/>
      <c r="BX53" s="58"/>
      <c r="BY53" s="58"/>
      <c r="BZ53" s="58"/>
    </row>
    <row r="54" spans="2:72" s="46" customFormat="1" ht="12.75">
      <c r="B54" s="47" t="s">
        <v>1</v>
      </c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N54" s="47"/>
      <c r="BO54" s="48"/>
      <c r="BP54" s="49"/>
      <c r="BR54" s="47"/>
      <c r="BS54" s="48"/>
      <c r="BT54" s="49" t="s">
        <v>68</v>
      </c>
    </row>
    <row r="55" spans="2:72" s="23" customFormat="1" ht="12.75">
      <c r="B55" s="24" t="s">
        <v>0</v>
      </c>
      <c r="C55" s="25"/>
      <c r="D55" s="26"/>
      <c r="E55" s="26">
        <f>+E7</f>
        <v>36892</v>
      </c>
      <c r="F55" s="26">
        <f aca="true" t="shared" si="86" ref="F55:BL55">+F7</f>
        <v>36923</v>
      </c>
      <c r="G55" s="26">
        <f t="shared" si="86"/>
        <v>36951</v>
      </c>
      <c r="H55" s="26">
        <f t="shared" si="86"/>
        <v>36982</v>
      </c>
      <c r="I55" s="26">
        <f t="shared" si="86"/>
        <v>37012</v>
      </c>
      <c r="J55" s="26">
        <f t="shared" si="86"/>
        <v>37043</v>
      </c>
      <c r="K55" s="26">
        <f t="shared" si="86"/>
        <v>37073</v>
      </c>
      <c r="L55" s="26">
        <f t="shared" si="86"/>
        <v>37104</v>
      </c>
      <c r="M55" s="26">
        <f t="shared" si="86"/>
        <v>37135</v>
      </c>
      <c r="N55" s="26">
        <f t="shared" si="86"/>
        <v>37165</v>
      </c>
      <c r="O55" s="26">
        <f t="shared" si="86"/>
        <v>37196</v>
      </c>
      <c r="P55" s="26">
        <f t="shared" si="86"/>
        <v>37226</v>
      </c>
      <c r="Q55" s="26" t="str">
        <f t="shared" si="86"/>
        <v>Total-01</v>
      </c>
      <c r="R55" s="26"/>
      <c r="S55" s="26">
        <f t="shared" si="86"/>
        <v>37257</v>
      </c>
      <c r="T55" s="26">
        <f t="shared" si="86"/>
        <v>37288</v>
      </c>
      <c r="U55" s="26">
        <f t="shared" si="86"/>
        <v>37316</v>
      </c>
      <c r="V55" s="26">
        <f t="shared" si="86"/>
        <v>37347</v>
      </c>
      <c r="W55" s="26">
        <f t="shared" si="86"/>
        <v>37377</v>
      </c>
      <c r="X55" s="26">
        <f t="shared" si="86"/>
        <v>37408</v>
      </c>
      <c r="Y55" s="26">
        <f t="shared" si="86"/>
        <v>37438</v>
      </c>
      <c r="Z55" s="26">
        <f t="shared" si="86"/>
        <v>37469</v>
      </c>
      <c r="AA55" s="26">
        <f t="shared" si="86"/>
        <v>37500</v>
      </c>
      <c r="AB55" s="26">
        <f t="shared" si="86"/>
        <v>37530</v>
      </c>
      <c r="AC55" s="26">
        <f t="shared" si="86"/>
        <v>37561</v>
      </c>
      <c r="AD55" s="26">
        <f t="shared" si="86"/>
        <v>37591</v>
      </c>
      <c r="AE55" s="26" t="str">
        <f t="shared" si="86"/>
        <v>Total-02</v>
      </c>
      <c r="AF55" s="26"/>
      <c r="AG55" s="26">
        <f t="shared" si="86"/>
        <v>37622</v>
      </c>
      <c r="AH55" s="26">
        <f t="shared" si="86"/>
        <v>37653</v>
      </c>
      <c r="AI55" s="26">
        <f t="shared" si="86"/>
        <v>37681</v>
      </c>
      <c r="AJ55" s="26">
        <f t="shared" si="86"/>
        <v>37712</v>
      </c>
      <c r="AK55" s="26">
        <f t="shared" si="86"/>
        <v>37742</v>
      </c>
      <c r="AL55" s="26">
        <f t="shared" si="86"/>
        <v>37773</v>
      </c>
      <c r="AM55" s="26">
        <f t="shared" si="86"/>
        <v>37803</v>
      </c>
      <c r="AN55" s="26">
        <f t="shared" si="86"/>
        <v>37834</v>
      </c>
      <c r="AO55" s="26">
        <f t="shared" si="86"/>
        <v>37865</v>
      </c>
      <c r="AP55" s="26">
        <f t="shared" si="86"/>
        <v>37895</v>
      </c>
      <c r="AQ55" s="26">
        <f t="shared" si="86"/>
        <v>37926</v>
      </c>
      <c r="AR55" s="26">
        <f t="shared" si="86"/>
        <v>37956</v>
      </c>
      <c r="AS55" s="26" t="str">
        <f t="shared" si="86"/>
        <v>Total-03</v>
      </c>
      <c r="AT55" s="26"/>
      <c r="AU55" s="26">
        <f t="shared" si="86"/>
        <v>37987</v>
      </c>
      <c r="AV55" s="26">
        <f t="shared" si="86"/>
        <v>38018</v>
      </c>
      <c r="AW55" s="26">
        <f t="shared" si="86"/>
        <v>38047</v>
      </c>
      <c r="AX55" s="26">
        <f t="shared" si="86"/>
        <v>38078</v>
      </c>
      <c r="AY55" s="26">
        <f t="shared" si="86"/>
        <v>38108</v>
      </c>
      <c r="AZ55" s="26">
        <f t="shared" si="86"/>
        <v>38139</v>
      </c>
      <c r="BA55" s="26">
        <f t="shared" si="86"/>
        <v>38169</v>
      </c>
      <c r="BB55" s="26">
        <f t="shared" si="86"/>
        <v>38200</v>
      </c>
      <c r="BC55" s="26">
        <f t="shared" si="86"/>
        <v>38231</v>
      </c>
      <c r="BD55" s="26">
        <f t="shared" si="86"/>
        <v>38261</v>
      </c>
      <c r="BE55" s="26">
        <f t="shared" si="86"/>
        <v>38292</v>
      </c>
      <c r="BF55" s="26">
        <f t="shared" si="86"/>
        <v>38322</v>
      </c>
      <c r="BG55" s="26" t="str">
        <f t="shared" si="86"/>
        <v>Total-04</v>
      </c>
      <c r="BH55" s="26"/>
      <c r="BI55" s="26" t="str">
        <f t="shared" si="86"/>
        <v>2001</v>
      </c>
      <c r="BJ55" s="26" t="str">
        <f t="shared" si="86"/>
        <v>2002</v>
      </c>
      <c r="BK55" s="26" t="str">
        <f t="shared" si="86"/>
        <v>2003</v>
      </c>
      <c r="BL55" s="26" t="str">
        <f t="shared" si="86"/>
        <v>2004</v>
      </c>
      <c r="BN55" s="24"/>
      <c r="BO55" s="25"/>
      <c r="BP55" s="26"/>
      <c r="BR55" s="24"/>
      <c r="BS55" s="25"/>
      <c r="BT55" s="26">
        <v>2001</v>
      </c>
    </row>
    <row r="56" spans="66:67" ht="12.75">
      <c r="BN56" s="43"/>
      <c r="BO56" s="44"/>
    </row>
    <row r="57" spans="2:70" ht="12.75">
      <c r="B57" s="43" t="s">
        <v>61</v>
      </c>
      <c r="BN57" s="43"/>
      <c r="BO57" s="44"/>
      <c r="BR57" s="43"/>
    </row>
    <row r="58" spans="3:72" ht="12.75">
      <c r="C58" s="54" t="s">
        <v>88</v>
      </c>
      <c r="E58" s="39">
        <v>0</v>
      </c>
      <c r="F58" s="39">
        <f>E15</f>
        <v>200000</v>
      </c>
      <c r="G58" s="39">
        <f aca="true" t="shared" si="87" ref="G58:P58">F15</f>
        <v>100000</v>
      </c>
      <c r="H58" s="39">
        <f t="shared" si="87"/>
        <v>100000</v>
      </c>
      <c r="I58" s="39">
        <f t="shared" si="87"/>
        <v>100000</v>
      </c>
      <c r="J58" s="39">
        <f t="shared" si="87"/>
        <v>50000</v>
      </c>
      <c r="K58" s="39">
        <f t="shared" si="87"/>
        <v>50000</v>
      </c>
      <c r="L58" s="39">
        <f t="shared" si="87"/>
        <v>50000</v>
      </c>
      <c r="M58" s="39">
        <f t="shared" si="87"/>
        <v>50000</v>
      </c>
      <c r="N58" s="39">
        <f t="shared" si="87"/>
        <v>75200</v>
      </c>
      <c r="O58" s="39">
        <f t="shared" si="87"/>
        <v>75200</v>
      </c>
      <c r="P58" s="39">
        <f t="shared" si="87"/>
        <v>75200</v>
      </c>
      <c r="Q58" s="39">
        <f>SUM(E58:P58)</f>
        <v>925600</v>
      </c>
      <c r="R58" s="39"/>
      <c r="S58" s="39">
        <f>P15</f>
        <v>75200</v>
      </c>
      <c r="T58" s="39">
        <f>S15</f>
        <v>64800</v>
      </c>
      <c r="U58" s="39">
        <f aca="true" t="shared" si="88" ref="U58:AD58">T15</f>
        <v>64800</v>
      </c>
      <c r="V58" s="39">
        <f t="shared" si="88"/>
        <v>64800</v>
      </c>
      <c r="W58" s="39">
        <f t="shared" si="88"/>
        <v>64800</v>
      </c>
      <c r="X58" s="39">
        <f t="shared" si="88"/>
        <v>86400</v>
      </c>
      <c r="Y58" s="39">
        <f t="shared" si="88"/>
        <v>86400</v>
      </c>
      <c r="Z58" s="39">
        <f t="shared" si="88"/>
        <v>64800</v>
      </c>
      <c r="AA58" s="39">
        <f t="shared" si="88"/>
        <v>64800</v>
      </c>
      <c r="AB58" s="39">
        <f t="shared" si="88"/>
        <v>86400</v>
      </c>
      <c r="AC58" s="39">
        <f t="shared" si="88"/>
        <v>86400</v>
      </c>
      <c r="AD58" s="39">
        <f t="shared" si="88"/>
        <v>64800</v>
      </c>
      <c r="AE58" s="39">
        <f>SUM(S58:AD58)</f>
        <v>874400</v>
      </c>
      <c r="AF58" s="39"/>
      <c r="AG58" s="39">
        <f>AD15</f>
        <v>64800</v>
      </c>
      <c r="AH58" s="39">
        <f aca="true" t="shared" si="89" ref="AH58:AR58">AG15</f>
        <v>74400</v>
      </c>
      <c r="AI58" s="39">
        <f t="shared" si="89"/>
        <v>74400</v>
      </c>
      <c r="AJ58" s="39">
        <f t="shared" si="89"/>
        <v>74400</v>
      </c>
      <c r="AK58" s="39">
        <f t="shared" si="89"/>
        <v>74400</v>
      </c>
      <c r="AL58" s="39">
        <f t="shared" si="89"/>
        <v>99300</v>
      </c>
      <c r="AM58" s="39">
        <f t="shared" si="89"/>
        <v>99300</v>
      </c>
      <c r="AN58" s="39">
        <f t="shared" si="89"/>
        <v>74400</v>
      </c>
      <c r="AO58" s="39">
        <f t="shared" si="89"/>
        <v>74400</v>
      </c>
      <c r="AP58" s="39">
        <f t="shared" si="89"/>
        <v>99300</v>
      </c>
      <c r="AQ58" s="39">
        <f t="shared" si="89"/>
        <v>99300</v>
      </c>
      <c r="AR58" s="39">
        <f t="shared" si="89"/>
        <v>74400</v>
      </c>
      <c r="AS58" s="39">
        <f>SUM(AG58:AR58)</f>
        <v>982800</v>
      </c>
      <c r="AT58" s="39"/>
      <c r="AU58" s="39">
        <f>AR15</f>
        <v>74400</v>
      </c>
      <c r="AV58" s="39">
        <f aca="true" t="shared" si="90" ref="AV58:BF58">AU15</f>
        <v>57000</v>
      </c>
      <c r="AW58" s="39">
        <f t="shared" si="90"/>
        <v>57000</v>
      </c>
      <c r="AX58" s="39">
        <f t="shared" si="90"/>
        <v>85500</v>
      </c>
      <c r="AY58" s="39">
        <f t="shared" si="90"/>
        <v>85500</v>
      </c>
      <c r="AZ58" s="39">
        <f t="shared" si="90"/>
        <v>114000</v>
      </c>
      <c r="BA58" s="39">
        <f t="shared" si="90"/>
        <v>114000</v>
      </c>
      <c r="BB58" s="39">
        <f t="shared" si="90"/>
        <v>85500</v>
      </c>
      <c r="BC58" s="39">
        <f t="shared" si="90"/>
        <v>85500</v>
      </c>
      <c r="BD58" s="39">
        <f t="shared" si="90"/>
        <v>114000</v>
      </c>
      <c r="BE58" s="39">
        <f t="shared" si="90"/>
        <v>114000</v>
      </c>
      <c r="BF58" s="39">
        <f t="shared" si="90"/>
        <v>85500</v>
      </c>
      <c r="BG58" s="39">
        <f>SUM(AU58:BF58)</f>
        <v>1071900</v>
      </c>
      <c r="BI58" s="39">
        <f>Q58</f>
        <v>925600</v>
      </c>
      <c r="BJ58" s="39">
        <f>AE58</f>
        <v>874400</v>
      </c>
      <c r="BK58" s="39">
        <f>AS58</f>
        <v>982800</v>
      </c>
      <c r="BL58" s="39">
        <f>BG58</f>
        <v>1071900</v>
      </c>
      <c r="BN58" s="43"/>
      <c r="BO58" s="54"/>
      <c r="BP58" s="39"/>
      <c r="BT58" s="42">
        <f>A126</f>
        <v>0</v>
      </c>
    </row>
    <row r="59" spans="1:202" s="44" customFormat="1" ht="12.75">
      <c r="A59" s="41"/>
      <c r="B59" s="40"/>
      <c r="C59" s="54" t="s">
        <v>91</v>
      </c>
      <c r="D59" s="41"/>
      <c r="E59" s="41">
        <f>E16</f>
        <v>0</v>
      </c>
      <c r="F59" s="41">
        <f>E16</f>
        <v>0</v>
      </c>
      <c r="G59" s="41">
        <f aca="true" t="shared" si="91" ref="G59:P59">F16</f>
        <v>0</v>
      </c>
      <c r="H59" s="41">
        <f t="shared" si="91"/>
        <v>0</v>
      </c>
      <c r="I59" s="41">
        <f t="shared" si="91"/>
        <v>0</v>
      </c>
      <c r="J59" s="41">
        <f t="shared" si="91"/>
        <v>0</v>
      </c>
      <c r="K59" s="41">
        <f t="shared" si="91"/>
        <v>0</v>
      </c>
      <c r="L59" s="41">
        <f t="shared" si="91"/>
        <v>0</v>
      </c>
      <c r="M59" s="41">
        <f t="shared" si="91"/>
        <v>0</v>
      </c>
      <c r="N59" s="41">
        <f t="shared" si="91"/>
        <v>0</v>
      </c>
      <c r="O59" s="41">
        <f t="shared" si="91"/>
        <v>0</v>
      </c>
      <c r="P59" s="41">
        <f t="shared" si="91"/>
        <v>0</v>
      </c>
      <c r="Q59" s="41">
        <f aca="true" t="shared" si="92" ref="Q59:Q85">SUM(E59:P59)</f>
        <v>0</v>
      </c>
      <c r="R59" s="41"/>
      <c r="S59" s="41">
        <f>P16</f>
        <v>0</v>
      </c>
      <c r="T59" s="41">
        <f>S16</f>
        <v>132000</v>
      </c>
      <c r="U59" s="41">
        <f aca="true" t="shared" si="93" ref="U59:AD59">T16</f>
        <v>66000</v>
      </c>
      <c r="V59" s="41">
        <f t="shared" si="93"/>
        <v>66000</v>
      </c>
      <c r="W59" s="41">
        <f t="shared" si="93"/>
        <v>66000</v>
      </c>
      <c r="X59" s="41">
        <f t="shared" si="93"/>
        <v>33000</v>
      </c>
      <c r="Y59" s="41">
        <f t="shared" si="93"/>
        <v>33000</v>
      </c>
      <c r="Z59" s="41">
        <f t="shared" si="93"/>
        <v>33000</v>
      </c>
      <c r="AA59" s="41">
        <f t="shared" si="93"/>
        <v>33000</v>
      </c>
      <c r="AB59" s="41">
        <f t="shared" si="93"/>
        <v>49500</v>
      </c>
      <c r="AC59" s="41">
        <f t="shared" si="93"/>
        <v>49500</v>
      </c>
      <c r="AD59" s="41">
        <f t="shared" si="93"/>
        <v>49500</v>
      </c>
      <c r="AE59" s="41">
        <f aca="true" t="shared" si="94" ref="AE59:AE85">SUM(S59:AD59)</f>
        <v>610500</v>
      </c>
      <c r="AF59" s="41"/>
      <c r="AG59" s="41">
        <f>AD16</f>
        <v>49500</v>
      </c>
      <c r="AH59" s="41">
        <f aca="true" t="shared" si="95" ref="AH59:AR59">AG16</f>
        <v>173100</v>
      </c>
      <c r="AI59" s="41">
        <f t="shared" si="95"/>
        <v>115200</v>
      </c>
      <c r="AJ59" s="41">
        <f t="shared" si="95"/>
        <v>115200</v>
      </c>
      <c r="AK59" s="41">
        <f t="shared" si="95"/>
        <v>115200</v>
      </c>
      <c r="AL59" s="41">
        <f t="shared" si="95"/>
        <v>105000</v>
      </c>
      <c r="AM59" s="41">
        <f t="shared" si="95"/>
        <v>105000</v>
      </c>
      <c r="AN59" s="41">
        <f t="shared" si="95"/>
        <v>86100</v>
      </c>
      <c r="AO59" s="41">
        <f t="shared" si="95"/>
        <v>86100</v>
      </c>
      <c r="AP59" s="41">
        <f t="shared" si="95"/>
        <v>119700</v>
      </c>
      <c r="AQ59" s="41">
        <f t="shared" si="95"/>
        <v>119700</v>
      </c>
      <c r="AR59" s="41">
        <f t="shared" si="95"/>
        <v>100500</v>
      </c>
      <c r="AS59" s="41">
        <f>SUM(AG59:AR59)</f>
        <v>1290300</v>
      </c>
      <c r="AT59" s="41"/>
      <c r="AU59" s="41">
        <f>AR16</f>
        <v>100500</v>
      </c>
      <c r="AV59" s="41">
        <f aca="true" t="shared" si="96" ref="AV59:BF59">AU16</f>
        <v>217800</v>
      </c>
      <c r="AW59" s="41">
        <f t="shared" si="96"/>
        <v>166800</v>
      </c>
      <c r="AX59" s="41">
        <f t="shared" si="96"/>
        <v>166800</v>
      </c>
      <c r="AY59" s="41">
        <f t="shared" si="96"/>
        <v>166800</v>
      </c>
      <c r="AZ59" s="41">
        <f t="shared" si="96"/>
        <v>179700</v>
      </c>
      <c r="BA59" s="41">
        <f t="shared" si="96"/>
        <v>179700</v>
      </c>
      <c r="BB59" s="41">
        <f t="shared" si="96"/>
        <v>141300</v>
      </c>
      <c r="BC59" s="41">
        <f t="shared" si="96"/>
        <v>141300</v>
      </c>
      <c r="BD59" s="41">
        <f t="shared" si="96"/>
        <v>192600</v>
      </c>
      <c r="BE59" s="41">
        <f t="shared" si="96"/>
        <v>192600</v>
      </c>
      <c r="BF59" s="41">
        <f t="shared" si="96"/>
        <v>153900</v>
      </c>
      <c r="BG59" s="41">
        <f>SUM(AU59:BF59)</f>
        <v>1999800</v>
      </c>
      <c r="BH59" s="42"/>
      <c r="BI59" s="41">
        <f>Q59</f>
        <v>0</v>
      </c>
      <c r="BJ59" s="41">
        <f>AE59</f>
        <v>610500</v>
      </c>
      <c r="BK59" s="41">
        <f>AS59</f>
        <v>1290300</v>
      </c>
      <c r="BL59" s="41">
        <f>BG59</f>
        <v>1999800</v>
      </c>
      <c r="BM59" s="41"/>
      <c r="BN59" s="40"/>
      <c r="BO59" s="54"/>
      <c r="BP59" s="41"/>
      <c r="BS59" s="54"/>
      <c r="BT59" s="44">
        <f>A121</f>
        <v>0</v>
      </c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</row>
    <row r="60" spans="2:78" ht="12.75">
      <c r="B60" s="43" t="s">
        <v>61</v>
      </c>
      <c r="E60" s="39">
        <f aca="true" t="shared" si="97" ref="E60:P60">SUM(E58:E59)</f>
        <v>0</v>
      </c>
      <c r="F60" s="39">
        <f t="shared" si="97"/>
        <v>200000</v>
      </c>
      <c r="G60" s="39">
        <f t="shared" si="97"/>
        <v>100000</v>
      </c>
      <c r="H60" s="39">
        <f t="shared" si="97"/>
        <v>100000</v>
      </c>
      <c r="I60" s="39">
        <f t="shared" si="97"/>
        <v>100000</v>
      </c>
      <c r="J60" s="39">
        <f t="shared" si="97"/>
        <v>50000</v>
      </c>
      <c r="K60" s="39">
        <f t="shared" si="97"/>
        <v>50000</v>
      </c>
      <c r="L60" s="39">
        <f t="shared" si="97"/>
        <v>50000</v>
      </c>
      <c r="M60" s="39">
        <f t="shared" si="97"/>
        <v>50000</v>
      </c>
      <c r="N60" s="39">
        <f t="shared" si="97"/>
        <v>75200</v>
      </c>
      <c r="O60" s="39">
        <f t="shared" si="97"/>
        <v>75200</v>
      </c>
      <c r="P60" s="39">
        <f t="shared" si="97"/>
        <v>75200</v>
      </c>
      <c r="Q60" s="39">
        <f t="shared" si="92"/>
        <v>925600</v>
      </c>
      <c r="R60" s="39"/>
      <c r="S60" s="39">
        <f aca="true" t="shared" si="98" ref="S60:AD60">SUM(S58:S59)</f>
        <v>75200</v>
      </c>
      <c r="T60" s="39">
        <f t="shared" si="98"/>
        <v>196800</v>
      </c>
      <c r="U60" s="39">
        <f t="shared" si="98"/>
        <v>130800</v>
      </c>
      <c r="V60" s="39">
        <f t="shared" si="98"/>
        <v>130800</v>
      </c>
      <c r="W60" s="39">
        <f t="shared" si="98"/>
        <v>130800</v>
      </c>
      <c r="X60" s="39">
        <f t="shared" si="98"/>
        <v>119400</v>
      </c>
      <c r="Y60" s="39">
        <f t="shared" si="98"/>
        <v>119400</v>
      </c>
      <c r="Z60" s="39">
        <f t="shared" si="98"/>
        <v>97800</v>
      </c>
      <c r="AA60" s="39">
        <f t="shared" si="98"/>
        <v>97800</v>
      </c>
      <c r="AB60" s="39">
        <f t="shared" si="98"/>
        <v>135900</v>
      </c>
      <c r="AC60" s="39">
        <f t="shared" si="98"/>
        <v>135900</v>
      </c>
      <c r="AD60" s="39">
        <f t="shared" si="98"/>
        <v>114300</v>
      </c>
      <c r="AE60" s="39">
        <f t="shared" si="94"/>
        <v>1484900</v>
      </c>
      <c r="AF60" s="39"/>
      <c r="AG60" s="39">
        <f aca="true" t="shared" si="99" ref="AG60:AR60">SUM(AG58:AG59)</f>
        <v>114300</v>
      </c>
      <c r="AH60" s="39">
        <f t="shared" si="99"/>
        <v>247500</v>
      </c>
      <c r="AI60" s="39">
        <f t="shared" si="99"/>
        <v>189600</v>
      </c>
      <c r="AJ60" s="39">
        <f t="shared" si="99"/>
        <v>189600</v>
      </c>
      <c r="AK60" s="39">
        <f t="shared" si="99"/>
        <v>189600</v>
      </c>
      <c r="AL60" s="39">
        <f t="shared" si="99"/>
        <v>204300</v>
      </c>
      <c r="AM60" s="39">
        <f t="shared" si="99"/>
        <v>204300</v>
      </c>
      <c r="AN60" s="39">
        <f t="shared" si="99"/>
        <v>160500</v>
      </c>
      <c r="AO60" s="39">
        <f t="shared" si="99"/>
        <v>160500</v>
      </c>
      <c r="AP60" s="39">
        <f t="shared" si="99"/>
        <v>219000</v>
      </c>
      <c r="AQ60" s="39">
        <f t="shared" si="99"/>
        <v>219000</v>
      </c>
      <c r="AR60" s="39">
        <f t="shared" si="99"/>
        <v>174900</v>
      </c>
      <c r="AS60" s="39">
        <f>SUM(AG60:AR60)</f>
        <v>2273100</v>
      </c>
      <c r="AT60" s="39"/>
      <c r="AU60" s="39">
        <f aca="true" t="shared" si="100" ref="AU60:BF60">SUM(AU58:AU59)</f>
        <v>174900</v>
      </c>
      <c r="AV60" s="39">
        <f t="shared" si="100"/>
        <v>274800</v>
      </c>
      <c r="AW60" s="39">
        <f t="shared" si="100"/>
        <v>223800</v>
      </c>
      <c r="AX60" s="39">
        <f t="shared" si="100"/>
        <v>252300</v>
      </c>
      <c r="AY60" s="39">
        <f t="shared" si="100"/>
        <v>252300</v>
      </c>
      <c r="AZ60" s="39">
        <f t="shared" si="100"/>
        <v>293700</v>
      </c>
      <c r="BA60" s="39">
        <f t="shared" si="100"/>
        <v>293700</v>
      </c>
      <c r="BB60" s="39">
        <f t="shared" si="100"/>
        <v>226800</v>
      </c>
      <c r="BC60" s="39">
        <f t="shared" si="100"/>
        <v>226800</v>
      </c>
      <c r="BD60" s="39">
        <f t="shared" si="100"/>
        <v>306600</v>
      </c>
      <c r="BE60" s="39">
        <f t="shared" si="100"/>
        <v>306600</v>
      </c>
      <c r="BF60" s="39">
        <f t="shared" si="100"/>
        <v>239400</v>
      </c>
      <c r="BG60" s="39">
        <f>SUM(AU60:BF60)</f>
        <v>3071700</v>
      </c>
      <c r="BI60" s="39">
        <f>Q60</f>
        <v>925600</v>
      </c>
      <c r="BJ60" s="39">
        <f>AE60</f>
        <v>1484900</v>
      </c>
      <c r="BK60" s="39">
        <f>AS60</f>
        <v>2273100</v>
      </c>
      <c r="BL60" s="39">
        <f>BG60</f>
        <v>3071700</v>
      </c>
      <c r="BN60" s="43"/>
      <c r="BO60" s="44"/>
      <c r="BP60" s="39"/>
      <c r="BR60" s="44"/>
      <c r="BS60" s="54"/>
      <c r="BT60" s="62">
        <f>BP60</f>
        <v>0</v>
      </c>
      <c r="BU60" s="44"/>
      <c r="BV60" s="44"/>
      <c r="BW60" s="44"/>
      <c r="BX60" s="44"/>
      <c r="BY60" s="44"/>
      <c r="BZ60" s="44"/>
    </row>
    <row r="61" spans="66:72" ht="12.75">
      <c r="BN61" s="43"/>
      <c r="BO61" s="44"/>
      <c r="BR61" s="63"/>
      <c r="BT61" s="42">
        <f>SUM(BT58:BT60)</f>
        <v>0</v>
      </c>
    </row>
    <row r="62" spans="2:70" ht="12.75">
      <c r="B62" s="43" t="s">
        <v>21</v>
      </c>
      <c r="BN62" s="43"/>
      <c r="BO62" s="44"/>
      <c r="BR62" s="58"/>
    </row>
    <row r="63" spans="3:68" ht="12.75">
      <c r="C63" s="54" t="s">
        <v>98</v>
      </c>
      <c r="E63" s="39">
        <v>0</v>
      </c>
      <c r="F63" s="39">
        <f>E20</f>
        <v>7500</v>
      </c>
      <c r="G63" s="39">
        <f aca="true" t="shared" si="101" ref="G63:P63">F20</f>
        <v>3750</v>
      </c>
      <c r="H63" s="39">
        <f t="shared" si="101"/>
        <v>3750</v>
      </c>
      <c r="I63" s="39">
        <f t="shared" si="101"/>
        <v>3750</v>
      </c>
      <c r="J63" s="39">
        <f t="shared" si="101"/>
        <v>1875</v>
      </c>
      <c r="K63" s="39">
        <f t="shared" si="101"/>
        <v>1875</v>
      </c>
      <c r="L63" s="39">
        <f t="shared" si="101"/>
        <v>1875</v>
      </c>
      <c r="M63" s="39">
        <f t="shared" si="101"/>
        <v>1875</v>
      </c>
      <c r="N63" s="39">
        <f t="shared" si="101"/>
        <v>2820</v>
      </c>
      <c r="O63" s="39">
        <f t="shared" si="101"/>
        <v>2820</v>
      </c>
      <c r="P63" s="39">
        <f t="shared" si="101"/>
        <v>2820</v>
      </c>
      <c r="Q63" s="39">
        <f t="shared" si="92"/>
        <v>34710</v>
      </c>
      <c r="R63" s="39"/>
      <c r="S63" s="39">
        <f>P20</f>
        <v>2820</v>
      </c>
      <c r="T63" s="39">
        <f>S20</f>
        <v>9840</v>
      </c>
      <c r="U63" s="39">
        <f aca="true" t="shared" si="102" ref="U63:AD63">T20</f>
        <v>6540</v>
      </c>
      <c r="V63" s="39">
        <f t="shared" si="102"/>
        <v>6540</v>
      </c>
      <c r="W63" s="39">
        <f t="shared" si="102"/>
        <v>6540</v>
      </c>
      <c r="X63" s="39">
        <f t="shared" si="102"/>
        <v>5970</v>
      </c>
      <c r="Y63" s="39">
        <f t="shared" si="102"/>
        <v>5970</v>
      </c>
      <c r="Z63" s="39">
        <f t="shared" si="102"/>
        <v>4890</v>
      </c>
      <c r="AA63" s="39">
        <f t="shared" si="102"/>
        <v>4890</v>
      </c>
      <c r="AB63" s="39">
        <f t="shared" si="102"/>
        <v>6795</v>
      </c>
      <c r="AC63" s="39">
        <f t="shared" si="102"/>
        <v>6795</v>
      </c>
      <c r="AD63" s="39">
        <f t="shared" si="102"/>
        <v>5715</v>
      </c>
      <c r="AE63" s="39">
        <f t="shared" si="94"/>
        <v>73305</v>
      </c>
      <c r="AF63" s="39"/>
      <c r="AG63" s="39">
        <f>AD20</f>
        <v>5715</v>
      </c>
      <c r="AH63" s="39">
        <f aca="true" t="shared" si="103" ref="AH63:AR63">AG20</f>
        <v>12375</v>
      </c>
      <c r="AI63" s="39">
        <f t="shared" si="103"/>
        <v>9480</v>
      </c>
      <c r="AJ63" s="39">
        <f t="shared" si="103"/>
        <v>9480</v>
      </c>
      <c r="AK63" s="39">
        <f t="shared" si="103"/>
        <v>9480</v>
      </c>
      <c r="AL63" s="39">
        <f t="shared" si="103"/>
        <v>10215</v>
      </c>
      <c r="AM63" s="39">
        <f t="shared" si="103"/>
        <v>10215</v>
      </c>
      <c r="AN63" s="39">
        <f t="shared" si="103"/>
        <v>8025</v>
      </c>
      <c r="AO63" s="39">
        <f t="shared" si="103"/>
        <v>8025</v>
      </c>
      <c r="AP63" s="39">
        <f t="shared" si="103"/>
        <v>10950</v>
      </c>
      <c r="AQ63" s="39">
        <f t="shared" si="103"/>
        <v>10950</v>
      </c>
      <c r="AR63" s="39">
        <f t="shared" si="103"/>
        <v>8745</v>
      </c>
      <c r="AS63" s="39">
        <f aca="true" t="shared" si="104" ref="AS63:AS75">SUM(AG63:AR63)</f>
        <v>113655</v>
      </c>
      <c r="AT63" s="39"/>
      <c r="AU63" s="39">
        <f>AR20</f>
        <v>8745</v>
      </c>
      <c r="AV63" s="39">
        <f aca="true" t="shared" si="105" ref="AV63:BF63">AU20</f>
        <v>13740</v>
      </c>
      <c r="AW63" s="39">
        <f t="shared" si="105"/>
        <v>11190</v>
      </c>
      <c r="AX63" s="39">
        <f t="shared" si="105"/>
        <v>12615</v>
      </c>
      <c r="AY63" s="39">
        <f t="shared" si="105"/>
        <v>12615</v>
      </c>
      <c r="AZ63" s="39">
        <f t="shared" si="105"/>
        <v>14685</v>
      </c>
      <c r="BA63" s="39">
        <f t="shared" si="105"/>
        <v>14685</v>
      </c>
      <c r="BB63" s="39">
        <f t="shared" si="105"/>
        <v>11340</v>
      </c>
      <c r="BC63" s="39">
        <f t="shared" si="105"/>
        <v>11340</v>
      </c>
      <c r="BD63" s="39">
        <f t="shared" si="105"/>
        <v>15330</v>
      </c>
      <c r="BE63" s="39">
        <f t="shared" si="105"/>
        <v>15330</v>
      </c>
      <c r="BF63" s="39">
        <f t="shared" si="105"/>
        <v>11970</v>
      </c>
      <c r="BG63" s="39">
        <f aca="true" t="shared" si="106" ref="BG63:BG75">SUM(AU63:BF63)</f>
        <v>153585</v>
      </c>
      <c r="BI63" s="39">
        <f aca="true" t="shared" si="107" ref="BI63:BI75">Q63</f>
        <v>34710</v>
      </c>
      <c r="BJ63" s="39">
        <f aca="true" t="shared" si="108" ref="BJ63:BJ75">AE63</f>
        <v>73305</v>
      </c>
      <c r="BK63" s="39">
        <f aca="true" t="shared" si="109" ref="BK63:BK75">AS63</f>
        <v>113655</v>
      </c>
      <c r="BL63" s="39">
        <f aca="true" t="shared" si="110" ref="BL63:BL75">BG63</f>
        <v>153585</v>
      </c>
      <c r="BN63" s="43"/>
      <c r="BO63" s="54">
        <f>SUM(BI63:BL63)</f>
        <v>375255</v>
      </c>
      <c r="BP63" s="39"/>
    </row>
    <row r="64" spans="1:202" s="44" customFormat="1" ht="12.75">
      <c r="A64" s="41"/>
      <c r="B64" s="40"/>
      <c r="C64" s="41" t="s">
        <v>10</v>
      </c>
      <c r="D64" s="41"/>
      <c r="E64" s="41">
        <f aca="true" t="shared" si="111" ref="E64:N64">E29</f>
        <v>6500</v>
      </c>
      <c r="F64" s="41">
        <f t="shared" si="111"/>
        <v>3300</v>
      </c>
      <c r="G64" s="41">
        <f t="shared" si="111"/>
        <v>3300</v>
      </c>
      <c r="H64" s="41">
        <f t="shared" si="111"/>
        <v>3300</v>
      </c>
      <c r="I64" s="41">
        <f t="shared" si="111"/>
        <v>1600</v>
      </c>
      <c r="J64" s="41">
        <f t="shared" si="111"/>
        <v>1600</v>
      </c>
      <c r="K64" s="41">
        <f t="shared" si="111"/>
        <v>1600</v>
      </c>
      <c r="L64" s="41">
        <f t="shared" si="111"/>
        <v>1600</v>
      </c>
      <c r="M64" s="41">
        <f t="shared" si="111"/>
        <v>2400</v>
      </c>
      <c r="N64" s="41">
        <f t="shared" si="111"/>
        <v>2400</v>
      </c>
      <c r="O64" s="41">
        <f>O29</f>
        <v>2400</v>
      </c>
      <c r="P64" s="41">
        <f aca="true" t="shared" si="112" ref="P64:AB64">P29</f>
        <v>2400</v>
      </c>
      <c r="Q64" s="41">
        <f t="shared" si="92"/>
        <v>32400</v>
      </c>
      <c r="R64" s="41"/>
      <c r="S64" s="41">
        <f t="shared" si="112"/>
        <v>6400</v>
      </c>
      <c r="T64" s="41">
        <f t="shared" si="112"/>
        <v>4300</v>
      </c>
      <c r="U64" s="41">
        <f t="shared" si="112"/>
        <v>4300</v>
      </c>
      <c r="V64" s="41">
        <f t="shared" si="112"/>
        <v>4300</v>
      </c>
      <c r="W64" s="41">
        <f t="shared" si="112"/>
        <v>3900</v>
      </c>
      <c r="X64" s="41">
        <f t="shared" si="112"/>
        <v>3900</v>
      </c>
      <c r="Y64" s="41">
        <f t="shared" si="112"/>
        <v>3200</v>
      </c>
      <c r="Z64" s="41">
        <f t="shared" si="112"/>
        <v>3200</v>
      </c>
      <c r="AA64" s="41">
        <f t="shared" si="112"/>
        <v>4400</v>
      </c>
      <c r="AB64" s="41">
        <f t="shared" si="112"/>
        <v>4400</v>
      </c>
      <c r="AC64" s="41">
        <f aca="true" t="shared" si="113" ref="AC64:AD71">AC29</f>
        <v>3700</v>
      </c>
      <c r="AD64" s="41">
        <f t="shared" si="113"/>
        <v>3700</v>
      </c>
      <c r="AE64" s="41">
        <f t="shared" si="94"/>
        <v>49700</v>
      </c>
      <c r="AF64" s="41"/>
      <c r="AG64" s="41">
        <f aca="true" t="shared" si="114" ref="AG64:AR64">AG29</f>
        <v>8000</v>
      </c>
      <c r="AH64" s="41">
        <f t="shared" si="114"/>
        <v>6200</v>
      </c>
      <c r="AI64" s="41">
        <f t="shared" si="114"/>
        <v>6200</v>
      </c>
      <c r="AJ64" s="41">
        <f t="shared" si="114"/>
        <v>6200</v>
      </c>
      <c r="AK64" s="41">
        <f t="shared" si="114"/>
        <v>6600</v>
      </c>
      <c r="AL64" s="41">
        <f t="shared" si="114"/>
        <v>6600</v>
      </c>
      <c r="AM64" s="41">
        <f t="shared" si="114"/>
        <v>5200</v>
      </c>
      <c r="AN64" s="41">
        <f t="shared" si="114"/>
        <v>5200</v>
      </c>
      <c r="AO64" s="41">
        <f t="shared" si="114"/>
        <v>7100</v>
      </c>
      <c r="AP64" s="41">
        <f t="shared" si="114"/>
        <v>7100</v>
      </c>
      <c r="AQ64" s="41">
        <f t="shared" si="114"/>
        <v>5700</v>
      </c>
      <c r="AR64" s="41">
        <f t="shared" si="114"/>
        <v>5700</v>
      </c>
      <c r="AS64" s="41">
        <f t="shared" si="104"/>
        <v>75800</v>
      </c>
      <c r="AT64" s="41"/>
      <c r="AU64" s="41">
        <f aca="true" t="shared" si="115" ref="AU64:BF64">AU29</f>
        <v>8900</v>
      </c>
      <c r="AV64" s="41">
        <f t="shared" si="115"/>
        <v>7300</v>
      </c>
      <c r="AW64" s="41">
        <f t="shared" si="115"/>
        <v>8200</v>
      </c>
      <c r="AX64" s="41">
        <f t="shared" si="115"/>
        <v>8200</v>
      </c>
      <c r="AY64" s="41">
        <f t="shared" si="115"/>
        <v>9500</v>
      </c>
      <c r="AZ64" s="41">
        <f t="shared" si="115"/>
        <v>9500</v>
      </c>
      <c r="BA64" s="41">
        <f t="shared" si="115"/>
        <v>7400</v>
      </c>
      <c r="BB64" s="41">
        <f t="shared" si="115"/>
        <v>7400</v>
      </c>
      <c r="BC64" s="41">
        <f t="shared" si="115"/>
        <v>10000</v>
      </c>
      <c r="BD64" s="41">
        <f t="shared" si="115"/>
        <v>10000</v>
      </c>
      <c r="BE64" s="41">
        <f t="shared" si="115"/>
        <v>7800</v>
      </c>
      <c r="BF64" s="41">
        <f t="shared" si="115"/>
        <v>9600</v>
      </c>
      <c r="BG64" s="41">
        <f t="shared" si="106"/>
        <v>103800</v>
      </c>
      <c r="BH64" s="42"/>
      <c r="BI64" s="41">
        <f t="shared" si="107"/>
        <v>32400</v>
      </c>
      <c r="BJ64" s="41">
        <f t="shared" si="108"/>
        <v>49700</v>
      </c>
      <c r="BK64" s="41">
        <f t="shared" si="109"/>
        <v>75800</v>
      </c>
      <c r="BL64" s="41">
        <f t="shared" si="110"/>
        <v>103800</v>
      </c>
      <c r="BM64" s="41"/>
      <c r="BN64" s="40"/>
      <c r="BO64" s="54">
        <f>SUM(BI64:BL64)</f>
        <v>261700</v>
      </c>
      <c r="BP64" s="41"/>
      <c r="BR64" s="42"/>
      <c r="BS64" s="54"/>
      <c r="BT64" s="42">
        <f>BP66</f>
        <v>0</v>
      </c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</row>
    <row r="65" spans="1:202" s="44" customFormat="1" ht="12.75">
      <c r="A65" s="41"/>
      <c r="B65" s="40"/>
      <c r="C65" s="41" t="s">
        <v>11</v>
      </c>
      <c r="D65" s="41"/>
      <c r="E65" s="41">
        <f aca="true" t="shared" si="116" ref="E65:N65">E30</f>
        <v>4000</v>
      </c>
      <c r="F65" s="41">
        <f t="shared" si="116"/>
        <v>4000</v>
      </c>
      <c r="G65" s="41">
        <f t="shared" si="116"/>
        <v>4000</v>
      </c>
      <c r="H65" s="41">
        <f t="shared" si="116"/>
        <v>4000</v>
      </c>
      <c r="I65" s="41">
        <f t="shared" si="116"/>
        <v>4000</v>
      </c>
      <c r="J65" s="41">
        <f t="shared" si="116"/>
        <v>4000</v>
      </c>
      <c r="K65" s="41">
        <f t="shared" si="116"/>
        <v>4000</v>
      </c>
      <c r="L65" s="41">
        <f t="shared" si="116"/>
        <v>4000</v>
      </c>
      <c r="M65" s="41">
        <f t="shared" si="116"/>
        <v>4000</v>
      </c>
      <c r="N65" s="41">
        <f t="shared" si="116"/>
        <v>4000</v>
      </c>
      <c r="O65" s="41">
        <f>O30</f>
        <v>4000</v>
      </c>
      <c r="P65" s="41">
        <f aca="true" t="shared" si="117" ref="P65:AB65">P30</f>
        <v>4000</v>
      </c>
      <c r="Q65" s="41">
        <f t="shared" si="92"/>
        <v>48000</v>
      </c>
      <c r="R65" s="41"/>
      <c r="S65" s="41">
        <f t="shared" si="117"/>
        <v>6000</v>
      </c>
      <c r="T65" s="41">
        <f t="shared" si="117"/>
        <v>6000</v>
      </c>
      <c r="U65" s="41">
        <f t="shared" si="117"/>
        <v>6000</v>
      </c>
      <c r="V65" s="41">
        <f t="shared" si="117"/>
        <v>6000</v>
      </c>
      <c r="W65" s="41">
        <f t="shared" si="117"/>
        <v>6000</v>
      </c>
      <c r="X65" s="41">
        <f t="shared" si="117"/>
        <v>6000</v>
      </c>
      <c r="Y65" s="41">
        <f t="shared" si="117"/>
        <v>6000</v>
      </c>
      <c r="Z65" s="41">
        <f t="shared" si="117"/>
        <v>6000</v>
      </c>
      <c r="AA65" s="41">
        <f t="shared" si="117"/>
        <v>6000</v>
      </c>
      <c r="AB65" s="41">
        <f t="shared" si="117"/>
        <v>6000</v>
      </c>
      <c r="AC65" s="41">
        <f t="shared" si="113"/>
        <v>6000</v>
      </c>
      <c r="AD65" s="41">
        <f t="shared" si="113"/>
        <v>6000</v>
      </c>
      <c r="AE65" s="41">
        <f t="shared" si="94"/>
        <v>72000</v>
      </c>
      <c r="AF65" s="41"/>
      <c r="AG65" s="41">
        <f aca="true" t="shared" si="118" ref="AG65:AR65">AG30</f>
        <v>6500</v>
      </c>
      <c r="AH65" s="41">
        <f t="shared" si="118"/>
        <v>6500</v>
      </c>
      <c r="AI65" s="41">
        <f t="shared" si="118"/>
        <v>6500</v>
      </c>
      <c r="AJ65" s="41">
        <f t="shared" si="118"/>
        <v>6500</v>
      </c>
      <c r="AK65" s="41">
        <f t="shared" si="118"/>
        <v>6500</v>
      </c>
      <c r="AL65" s="41">
        <f t="shared" si="118"/>
        <v>6500</v>
      </c>
      <c r="AM65" s="41">
        <f t="shared" si="118"/>
        <v>6500</v>
      </c>
      <c r="AN65" s="41">
        <f t="shared" si="118"/>
        <v>6500</v>
      </c>
      <c r="AO65" s="41">
        <f t="shared" si="118"/>
        <v>6500</v>
      </c>
      <c r="AP65" s="41">
        <f t="shared" si="118"/>
        <v>6500</v>
      </c>
      <c r="AQ65" s="41">
        <f t="shared" si="118"/>
        <v>6500</v>
      </c>
      <c r="AR65" s="41">
        <f t="shared" si="118"/>
        <v>6500</v>
      </c>
      <c r="AS65" s="41">
        <f t="shared" si="104"/>
        <v>78000</v>
      </c>
      <c r="AT65" s="41"/>
      <c r="AU65" s="41">
        <f aca="true" t="shared" si="119" ref="AU65:BF65">AU30</f>
        <v>7000</v>
      </c>
      <c r="AV65" s="41">
        <f t="shared" si="119"/>
        <v>7000</v>
      </c>
      <c r="AW65" s="41">
        <f t="shared" si="119"/>
        <v>7000</v>
      </c>
      <c r="AX65" s="41">
        <f t="shared" si="119"/>
        <v>7000</v>
      </c>
      <c r="AY65" s="41">
        <f t="shared" si="119"/>
        <v>7000</v>
      </c>
      <c r="AZ65" s="41">
        <f t="shared" si="119"/>
        <v>7000</v>
      </c>
      <c r="BA65" s="41">
        <f t="shared" si="119"/>
        <v>7000</v>
      </c>
      <c r="BB65" s="41">
        <f t="shared" si="119"/>
        <v>7000</v>
      </c>
      <c r="BC65" s="41">
        <f t="shared" si="119"/>
        <v>7000</v>
      </c>
      <c r="BD65" s="41">
        <f t="shared" si="119"/>
        <v>7000</v>
      </c>
      <c r="BE65" s="41">
        <f t="shared" si="119"/>
        <v>7000</v>
      </c>
      <c r="BF65" s="41">
        <f t="shared" si="119"/>
        <v>7000</v>
      </c>
      <c r="BG65" s="41">
        <f t="shared" si="106"/>
        <v>84000</v>
      </c>
      <c r="BH65" s="42"/>
      <c r="BI65" s="41">
        <f t="shared" si="107"/>
        <v>48000</v>
      </c>
      <c r="BJ65" s="41">
        <f t="shared" si="108"/>
        <v>72000</v>
      </c>
      <c r="BK65" s="41">
        <f t="shared" si="109"/>
        <v>78000</v>
      </c>
      <c r="BL65" s="41">
        <f t="shared" si="110"/>
        <v>84000</v>
      </c>
      <c r="BM65" s="41"/>
      <c r="BN65" s="40"/>
      <c r="BO65" s="41"/>
      <c r="BP65" s="41"/>
      <c r="BR65" s="42"/>
      <c r="BS65" s="54"/>
      <c r="BT65" s="42">
        <f>-BP79+A111</f>
        <v>0</v>
      </c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</row>
    <row r="66" spans="1:202" s="44" customFormat="1" ht="12.75">
      <c r="A66" s="56"/>
      <c r="B66" s="40"/>
      <c r="C66" s="56" t="s">
        <v>67</v>
      </c>
      <c r="D66" s="41"/>
      <c r="E66" s="41">
        <f aca="true" t="shared" si="120" ref="E66:N66">E31</f>
        <v>0</v>
      </c>
      <c r="F66" s="41">
        <f t="shared" si="120"/>
        <v>0</v>
      </c>
      <c r="G66" s="41">
        <f t="shared" si="120"/>
        <v>0</v>
      </c>
      <c r="H66" s="41">
        <f t="shared" si="120"/>
        <v>0</v>
      </c>
      <c r="I66" s="41">
        <f t="shared" si="120"/>
        <v>0</v>
      </c>
      <c r="J66" s="41">
        <f t="shared" si="120"/>
        <v>0</v>
      </c>
      <c r="K66" s="41">
        <f t="shared" si="120"/>
        <v>0</v>
      </c>
      <c r="L66" s="41">
        <f t="shared" si="120"/>
        <v>0</v>
      </c>
      <c r="M66" s="41">
        <f t="shared" si="120"/>
        <v>0</v>
      </c>
      <c r="N66" s="41">
        <f t="shared" si="120"/>
        <v>0</v>
      </c>
      <c r="O66" s="41">
        <f aca="true" t="shared" si="121" ref="O66:AB66">O31</f>
        <v>0</v>
      </c>
      <c r="P66" s="41">
        <f t="shared" si="121"/>
        <v>0</v>
      </c>
      <c r="Q66" s="41">
        <f t="shared" si="92"/>
        <v>0</v>
      </c>
      <c r="R66" s="41"/>
      <c r="S66" s="41">
        <f t="shared" si="121"/>
        <v>0</v>
      </c>
      <c r="T66" s="41">
        <f t="shared" si="121"/>
        <v>0</v>
      </c>
      <c r="U66" s="41">
        <f t="shared" si="121"/>
        <v>0</v>
      </c>
      <c r="V66" s="41">
        <f t="shared" si="121"/>
        <v>0</v>
      </c>
      <c r="W66" s="41">
        <f t="shared" si="121"/>
        <v>0</v>
      </c>
      <c r="X66" s="41">
        <f t="shared" si="121"/>
        <v>0</v>
      </c>
      <c r="Y66" s="41">
        <f t="shared" si="121"/>
        <v>0</v>
      </c>
      <c r="Z66" s="41">
        <f t="shared" si="121"/>
        <v>0</v>
      </c>
      <c r="AA66" s="41">
        <f t="shared" si="121"/>
        <v>0</v>
      </c>
      <c r="AB66" s="41">
        <f t="shared" si="121"/>
        <v>0</v>
      </c>
      <c r="AC66" s="41">
        <f t="shared" si="113"/>
        <v>0</v>
      </c>
      <c r="AD66" s="41">
        <f t="shared" si="113"/>
        <v>0</v>
      </c>
      <c r="AE66" s="41">
        <f t="shared" si="94"/>
        <v>0</v>
      </c>
      <c r="AF66" s="41"/>
      <c r="AG66" s="41">
        <f aca="true" t="shared" si="122" ref="AG66:AR66">AG31</f>
        <v>0</v>
      </c>
      <c r="AH66" s="41">
        <f t="shared" si="122"/>
        <v>0</v>
      </c>
      <c r="AI66" s="41">
        <f t="shared" si="122"/>
        <v>0</v>
      </c>
      <c r="AJ66" s="41">
        <f t="shared" si="122"/>
        <v>0</v>
      </c>
      <c r="AK66" s="41">
        <f t="shared" si="122"/>
        <v>0</v>
      </c>
      <c r="AL66" s="41">
        <f t="shared" si="122"/>
        <v>0</v>
      </c>
      <c r="AM66" s="41">
        <f t="shared" si="122"/>
        <v>0</v>
      </c>
      <c r="AN66" s="41">
        <f t="shared" si="122"/>
        <v>0</v>
      </c>
      <c r="AO66" s="41">
        <f t="shared" si="122"/>
        <v>0</v>
      </c>
      <c r="AP66" s="41">
        <f t="shared" si="122"/>
        <v>0</v>
      </c>
      <c r="AQ66" s="41">
        <f t="shared" si="122"/>
        <v>0</v>
      </c>
      <c r="AR66" s="41">
        <f t="shared" si="122"/>
        <v>0</v>
      </c>
      <c r="AS66" s="41">
        <f t="shared" si="104"/>
        <v>0</v>
      </c>
      <c r="AT66" s="41"/>
      <c r="AU66" s="41">
        <f aca="true" t="shared" si="123" ref="AU66:BF66">AU31</f>
        <v>0</v>
      </c>
      <c r="AV66" s="41">
        <f t="shared" si="123"/>
        <v>0</v>
      </c>
      <c r="AW66" s="41">
        <f t="shared" si="123"/>
        <v>0</v>
      </c>
      <c r="AX66" s="41">
        <f t="shared" si="123"/>
        <v>0</v>
      </c>
      <c r="AY66" s="41">
        <f t="shared" si="123"/>
        <v>0</v>
      </c>
      <c r="AZ66" s="41">
        <f t="shared" si="123"/>
        <v>0</v>
      </c>
      <c r="BA66" s="41">
        <f t="shared" si="123"/>
        <v>0</v>
      </c>
      <c r="BB66" s="41">
        <f t="shared" si="123"/>
        <v>0</v>
      </c>
      <c r="BC66" s="41">
        <f t="shared" si="123"/>
        <v>0</v>
      </c>
      <c r="BD66" s="41">
        <f t="shared" si="123"/>
        <v>0</v>
      </c>
      <c r="BE66" s="41">
        <f t="shared" si="123"/>
        <v>0</v>
      </c>
      <c r="BF66" s="41">
        <f t="shared" si="123"/>
        <v>0</v>
      </c>
      <c r="BG66" s="41">
        <f t="shared" si="106"/>
        <v>0</v>
      </c>
      <c r="BH66" s="42"/>
      <c r="BI66" s="41">
        <f t="shared" si="107"/>
        <v>0</v>
      </c>
      <c r="BJ66" s="41">
        <f t="shared" si="108"/>
        <v>0</v>
      </c>
      <c r="BK66" s="41">
        <f t="shared" si="109"/>
        <v>0</v>
      </c>
      <c r="BL66" s="41">
        <f t="shared" si="110"/>
        <v>0</v>
      </c>
      <c r="BM66" s="41"/>
      <c r="BN66" s="40"/>
      <c r="BO66" s="56"/>
      <c r="BP66" s="41"/>
      <c r="BR66" s="41"/>
      <c r="BS66" s="54"/>
      <c r="BT66" s="42">
        <f>BP70</f>
        <v>0</v>
      </c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</row>
    <row r="67" spans="1:202" s="44" customFormat="1" ht="12.75">
      <c r="A67" s="41"/>
      <c r="B67" s="40"/>
      <c r="C67" s="41" t="s">
        <v>13</v>
      </c>
      <c r="D67" s="41"/>
      <c r="E67" s="41">
        <f aca="true" t="shared" si="124" ref="E67:N67">E32</f>
        <v>2000</v>
      </c>
      <c r="F67" s="41">
        <f t="shared" si="124"/>
        <v>2000</v>
      </c>
      <c r="G67" s="41">
        <f t="shared" si="124"/>
        <v>2000</v>
      </c>
      <c r="H67" s="41">
        <f t="shared" si="124"/>
        <v>2000</v>
      </c>
      <c r="I67" s="41">
        <f t="shared" si="124"/>
        <v>2000</v>
      </c>
      <c r="J67" s="41">
        <f t="shared" si="124"/>
        <v>2000</v>
      </c>
      <c r="K67" s="41">
        <f t="shared" si="124"/>
        <v>2000</v>
      </c>
      <c r="L67" s="41">
        <f t="shared" si="124"/>
        <v>2000</v>
      </c>
      <c r="M67" s="41">
        <f t="shared" si="124"/>
        <v>2000</v>
      </c>
      <c r="N67" s="41">
        <f t="shared" si="124"/>
        <v>2000</v>
      </c>
      <c r="O67" s="41">
        <f aca="true" t="shared" si="125" ref="O67:AB67">O32</f>
        <v>2000</v>
      </c>
      <c r="P67" s="41">
        <f t="shared" si="125"/>
        <v>2000</v>
      </c>
      <c r="Q67" s="41">
        <f t="shared" si="92"/>
        <v>24000</v>
      </c>
      <c r="R67" s="41"/>
      <c r="S67" s="41">
        <f t="shared" si="125"/>
        <v>3000</v>
      </c>
      <c r="T67" s="41">
        <f t="shared" si="125"/>
        <v>3000</v>
      </c>
      <c r="U67" s="41">
        <f t="shared" si="125"/>
        <v>3000</v>
      </c>
      <c r="V67" s="41">
        <f t="shared" si="125"/>
        <v>3000</v>
      </c>
      <c r="W67" s="41">
        <f t="shared" si="125"/>
        <v>3000</v>
      </c>
      <c r="X67" s="41">
        <f t="shared" si="125"/>
        <v>3000</v>
      </c>
      <c r="Y67" s="41">
        <f t="shared" si="125"/>
        <v>3000</v>
      </c>
      <c r="Z67" s="41">
        <f t="shared" si="125"/>
        <v>3000</v>
      </c>
      <c r="AA67" s="41">
        <f t="shared" si="125"/>
        <v>3000</v>
      </c>
      <c r="AB67" s="41">
        <f t="shared" si="125"/>
        <v>3000</v>
      </c>
      <c r="AC67" s="41">
        <f t="shared" si="113"/>
        <v>3000</v>
      </c>
      <c r="AD67" s="41">
        <f t="shared" si="113"/>
        <v>3000</v>
      </c>
      <c r="AE67" s="41">
        <f t="shared" si="94"/>
        <v>36000</v>
      </c>
      <c r="AF67" s="41"/>
      <c r="AG67" s="41">
        <f aca="true" t="shared" si="126" ref="AG67:AR67">AG32</f>
        <v>3500</v>
      </c>
      <c r="AH67" s="41">
        <f t="shared" si="126"/>
        <v>3500</v>
      </c>
      <c r="AI67" s="41">
        <f t="shared" si="126"/>
        <v>3500</v>
      </c>
      <c r="AJ67" s="41">
        <f t="shared" si="126"/>
        <v>3500</v>
      </c>
      <c r="AK67" s="41">
        <f t="shared" si="126"/>
        <v>3500</v>
      </c>
      <c r="AL67" s="41">
        <f t="shared" si="126"/>
        <v>3500</v>
      </c>
      <c r="AM67" s="41">
        <f t="shared" si="126"/>
        <v>3500</v>
      </c>
      <c r="AN67" s="41">
        <f t="shared" si="126"/>
        <v>3500</v>
      </c>
      <c r="AO67" s="41">
        <f t="shared" si="126"/>
        <v>3500</v>
      </c>
      <c r="AP67" s="41">
        <f t="shared" si="126"/>
        <v>3500</v>
      </c>
      <c r="AQ67" s="41">
        <f t="shared" si="126"/>
        <v>3500</v>
      </c>
      <c r="AR67" s="41">
        <f t="shared" si="126"/>
        <v>3500</v>
      </c>
      <c r="AS67" s="41">
        <f t="shared" si="104"/>
        <v>42000</v>
      </c>
      <c r="AT67" s="41"/>
      <c r="AU67" s="41">
        <f aca="true" t="shared" si="127" ref="AU67:BF67">AU32</f>
        <v>4000</v>
      </c>
      <c r="AV67" s="41">
        <f t="shared" si="127"/>
        <v>4000</v>
      </c>
      <c r="AW67" s="41">
        <f t="shared" si="127"/>
        <v>4000</v>
      </c>
      <c r="AX67" s="41">
        <f t="shared" si="127"/>
        <v>4000</v>
      </c>
      <c r="AY67" s="41">
        <f t="shared" si="127"/>
        <v>4000</v>
      </c>
      <c r="AZ67" s="41">
        <f t="shared" si="127"/>
        <v>4000</v>
      </c>
      <c r="BA67" s="41">
        <f t="shared" si="127"/>
        <v>4000</v>
      </c>
      <c r="BB67" s="41">
        <f t="shared" si="127"/>
        <v>4000</v>
      </c>
      <c r="BC67" s="41">
        <f t="shared" si="127"/>
        <v>4000</v>
      </c>
      <c r="BD67" s="41">
        <f t="shared" si="127"/>
        <v>4000</v>
      </c>
      <c r="BE67" s="41">
        <f t="shared" si="127"/>
        <v>4000</v>
      </c>
      <c r="BF67" s="41">
        <f t="shared" si="127"/>
        <v>4000</v>
      </c>
      <c r="BG67" s="41">
        <f t="shared" si="106"/>
        <v>48000</v>
      </c>
      <c r="BH67" s="42"/>
      <c r="BI67" s="41">
        <f t="shared" si="107"/>
        <v>24000</v>
      </c>
      <c r="BJ67" s="41">
        <f t="shared" si="108"/>
        <v>36000</v>
      </c>
      <c r="BK67" s="41">
        <f t="shared" si="109"/>
        <v>42000</v>
      </c>
      <c r="BL67" s="41">
        <f t="shared" si="110"/>
        <v>48000</v>
      </c>
      <c r="BM67" s="41"/>
      <c r="BN67" s="40"/>
      <c r="BO67" s="41"/>
      <c r="BP67" s="41"/>
      <c r="BR67" s="41"/>
      <c r="BS67" s="54"/>
      <c r="BT67" s="44">
        <f>BP87</f>
        <v>0</v>
      </c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</row>
    <row r="68" spans="1:202" s="44" customFormat="1" ht="12.75">
      <c r="A68" s="56"/>
      <c r="B68" s="40"/>
      <c r="C68" s="56" t="s">
        <v>69</v>
      </c>
      <c r="D68" s="41"/>
      <c r="E68" s="41">
        <f aca="true" t="shared" si="128" ref="E68:N68">E33</f>
        <v>0</v>
      </c>
      <c r="F68" s="41">
        <f t="shared" si="128"/>
        <v>0</v>
      </c>
      <c r="G68" s="41">
        <f t="shared" si="128"/>
        <v>0</v>
      </c>
      <c r="H68" s="41">
        <f t="shared" si="128"/>
        <v>0</v>
      </c>
      <c r="I68" s="41">
        <f t="shared" si="128"/>
        <v>0</v>
      </c>
      <c r="J68" s="41">
        <f t="shared" si="128"/>
        <v>0</v>
      </c>
      <c r="K68" s="41">
        <f t="shared" si="128"/>
        <v>0</v>
      </c>
      <c r="L68" s="41">
        <f t="shared" si="128"/>
        <v>0</v>
      </c>
      <c r="M68" s="41">
        <f t="shared" si="128"/>
        <v>0</v>
      </c>
      <c r="N68" s="41">
        <f t="shared" si="128"/>
        <v>0</v>
      </c>
      <c r="O68" s="41">
        <f>O33</f>
        <v>0</v>
      </c>
      <c r="P68" s="41">
        <f aca="true" t="shared" si="129" ref="P68:AB68">P33</f>
        <v>0</v>
      </c>
      <c r="Q68" s="41">
        <f t="shared" si="92"/>
        <v>0</v>
      </c>
      <c r="R68" s="41"/>
      <c r="S68" s="41">
        <f t="shared" si="129"/>
        <v>0</v>
      </c>
      <c r="T68" s="41">
        <f t="shared" si="129"/>
        <v>0</v>
      </c>
      <c r="U68" s="41">
        <f t="shared" si="129"/>
        <v>0</v>
      </c>
      <c r="V68" s="41">
        <f t="shared" si="129"/>
        <v>0</v>
      </c>
      <c r="W68" s="41">
        <f t="shared" si="129"/>
        <v>0</v>
      </c>
      <c r="X68" s="41">
        <f t="shared" si="129"/>
        <v>0</v>
      </c>
      <c r="Y68" s="41">
        <f t="shared" si="129"/>
        <v>0</v>
      </c>
      <c r="Z68" s="41">
        <f t="shared" si="129"/>
        <v>0</v>
      </c>
      <c r="AA68" s="41">
        <f t="shared" si="129"/>
        <v>0</v>
      </c>
      <c r="AB68" s="41">
        <f t="shared" si="129"/>
        <v>0</v>
      </c>
      <c r="AC68" s="41">
        <f t="shared" si="113"/>
        <v>0</v>
      </c>
      <c r="AD68" s="41">
        <f t="shared" si="113"/>
        <v>0</v>
      </c>
      <c r="AE68" s="41">
        <f t="shared" si="94"/>
        <v>0</v>
      </c>
      <c r="AF68" s="41"/>
      <c r="AG68" s="41">
        <f aca="true" t="shared" si="130" ref="AG68:AR68">AG33</f>
        <v>0</v>
      </c>
      <c r="AH68" s="41">
        <f t="shared" si="130"/>
        <v>0</v>
      </c>
      <c r="AI68" s="41">
        <f t="shared" si="130"/>
        <v>0</v>
      </c>
      <c r="AJ68" s="41">
        <f t="shared" si="130"/>
        <v>0</v>
      </c>
      <c r="AK68" s="41">
        <f t="shared" si="130"/>
        <v>0</v>
      </c>
      <c r="AL68" s="41">
        <f t="shared" si="130"/>
        <v>0</v>
      </c>
      <c r="AM68" s="41">
        <f t="shared" si="130"/>
        <v>0</v>
      </c>
      <c r="AN68" s="41">
        <f t="shared" si="130"/>
        <v>0</v>
      </c>
      <c r="AO68" s="41">
        <f t="shared" si="130"/>
        <v>0</v>
      </c>
      <c r="AP68" s="41">
        <f t="shared" si="130"/>
        <v>0</v>
      </c>
      <c r="AQ68" s="41">
        <f t="shared" si="130"/>
        <v>0</v>
      </c>
      <c r="AR68" s="41">
        <f t="shared" si="130"/>
        <v>0</v>
      </c>
      <c r="AS68" s="41">
        <f t="shared" si="104"/>
        <v>0</v>
      </c>
      <c r="AT68" s="41"/>
      <c r="AU68" s="41">
        <f aca="true" t="shared" si="131" ref="AU68:BF68">AU33</f>
        <v>0</v>
      </c>
      <c r="AV68" s="41">
        <f t="shared" si="131"/>
        <v>0</v>
      </c>
      <c r="AW68" s="41">
        <f t="shared" si="131"/>
        <v>0</v>
      </c>
      <c r="AX68" s="41">
        <f t="shared" si="131"/>
        <v>0</v>
      </c>
      <c r="AY68" s="41">
        <f t="shared" si="131"/>
        <v>0</v>
      </c>
      <c r="AZ68" s="41">
        <f t="shared" si="131"/>
        <v>0</v>
      </c>
      <c r="BA68" s="41">
        <f t="shared" si="131"/>
        <v>0</v>
      </c>
      <c r="BB68" s="41">
        <f t="shared" si="131"/>
        <v>0</v>
      </c>
      <c r="BC68" s="41">
        <f t="shared" si="131"/>
        <v>0</v>
      </c>
      <c r="BD68" s="41">
        <f t="shared" si="131"/>
        <v>0</v>
      </c>
      <c r="BE68" s="41">
        <f t="shared" si="131"/>
        <v>0</v>
      </c>
      <c r="BF68" s="41">
        <f t="shared" si="131"/>
        <v>0</v>
      </c>
      <c r="BG68" s="41">
        <f t="shared" si="106"/>
        <v>0</v>
      </c>
      <c r="BH68" s="42"/>
      <c r="BI68" s="41">
        <f t="shared" si="107"/>
        <v>0</v>
      </c>
      <c r="BJ68" s="41">
        <f t="shared" si="108"/>
        <v>0</v>
      </c>
      <c r="BK68" s="41">
        <f t="shared" si="109"/>
        <v>0</v>
      </c>
      <c r="BL68" s="41">
        <f t="shared" si="110"/>
        <v>0</v>
      </c>
      <c r="BM68" s="41"/>
      <c r="BN68" s="40"/>
      <c r="BO68" s="56"/>
      <c r="BP68" s="41"/>
      <c r="BR68" s="41"/>
      <c r="BS68" s="56"/>
      <c r="BT68" s="41" t="e">
        <f>#REF!</f>
        <v>#REF!</v>
      </c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</row>
    <row r="69" spans="1:202" s="44" customFormat="1" ht="12.75">
      <c r="A69" s="56"/>
      <c r="B69" s="40"/>
      <c r="C69" s="56" t="s">
        <v>70</v>
      </c>
      <c r="D69" s="41"/>
      <c r="E69" s="41">
        <f aca="true" t="shared" si="132" ref="E69:N69">E34</f>
        <v>2000</v>
      </c>
      <c r="F69" s="41">
        <f t="shared" si="132"/>
        <v>2000</v>
      </c>
      <c r="G69" s="41">
        <f t="shared" si="132"/>
        <v>2000</v>
      </c>
      <c r="H69" s="41">
        <f t="shared" si="132"/>
        <v>2000</v>
      </c>
      <c r="I69" s="41">
        <f t="shared" si="132"/>
        <v>2000</v>
      </c>
      <c r="J69" s="41">
        <f t="shared" si="132"/>
        <v>2000</v>
      </c>
      <c r="K69" s="41">
        <f t="shared" si="132"/>
        <v>2000</v>
      </c>
      <c r="L69" s="41">
        <f t="shared" si="132"/>
        <v>2000</v>
      </c>
      <c r="M69" s="41">
        <f t="shared" si="132"/>
        <v>2000</v>
      </c>
      <c r="N69" s="41">
        <f t="shared" si="132"/>
        <v>2000</v>
      </c>
      <c r="O69" s="41">
        <f>O34</f>
        <v>2000</v>
      </c>
      <c r="P69" s="41">
        <f aca="true" t="shared" si="133" ref="P69:AB69">P34</f>
        <v>2000</v>
      </c>
      <c r="Q69" s="41">
        <f t="shared" si="92"/>
        <v>24000</v>
      </c>
      <c r="R69" s="41"/>
      <c r="S69" s="41">
        <f t="shared" si="133"/>
        <v>2500</v>
      </c>
      <c r="T69" s="41">
        <f t="shared" si="133"/>
        <v>2500</v>
      </c>
      <c r="U69" s="41">
        <f t="shared" si="133"/>
        <v>2500</v>
      </c>
      <c r="V69" s="41">
        <f t="shared" si="133"/>
        <v>2500</v>
      </c>
      <c r="W69" s="41">
        <f t="shared" si="133"/>
        <v>2500</v>
      </c>
      <c r="X69" s="41">
        <f t="shared" si="133"/>
        <v>2500</v>
      </c>
      <c r="Y69" s="41">
        <f t="shared" si="133"/>
        <v>2500</v>
      </c>
      <c r="Z69" s="41">
        <f t="shared" si="133"/>
        <v>2500</v>
      </c>
      <c r="AA69" s="41">
        <f t="shared" si="133"/>
        <v>2500</v>
      </c>
      <c r="AB69" s="41">
        <f t="shared" si="133"/>
        <v>2500</v>
      </c>
      <c r="AC69" s="41">
        <f t="shared" si="113"/>
        <v>2500</v>
      </c>
      <c r="AD69" s="41">
        <f t="shared" si="113"/>
        <v>2500</v>
      </c>
      <c r="AE69" s="41">
        <f t="shared" si="94"/>
        <v>30000</v>
      </c>
      <c r="AF69" s="41"/>
      <c r="AG69" s="41">
        <f aca="true" t="shared" si="134" ref="AG69:AR69">AG34</f>
        <v>3000</v>
      </c>
      <c r="AH69" s="41">
        <f t="shared" si="134"/>
        <v>3000</v>
      </c>
      <c r="AI69" s="41">
        <f t="shared" si="134"/>
        <v>3000</v>
      </c>
      <c r="AJ69" s="41">
        <f t="shared" si="134"/>
        <v>3000</v>
      </c>
      <c r="AK69" s="41">
        <f t="shared" si="134"/>
        <v>3000</v>
      </c>
      <c r="AL69" s="41">
        <f t="shared" si="134"/>
        <v>3000</v>
      </c>
      <c r="AM69" s="41">
        <f t="shared" si="134"/>
        <v>3000</v>
      </c>
      <c r="AN69" s="41">
        <f t="shared" si="134"/>
        <v>3000</v>
      </c>
      <c r="AO69" s="41">
        <f t="shared" si="134"/>
        <v>3000</v>
      </c>
      <c r="AP69" s="41">
        <f t="shared" si="134"/>
        <v>3000</v>
      </c>
      <c r="AQ69" s="41">
        <f t="shared" si="134"/>
        <v>3000</v>
      </c>
      <c r="AR69" s="41">
        <f t="shared" si="134"/>
        <v>3000</v>
      </c>
      <c r="AS69" s="41">
        <f t="shared" si="104"/>
        <v>36000</v>
      </c>
      <c r="AT69" s="41"/>
      <c r="AU69" s="41">
        <f aca="true" t="shared" si="135" ref="AU69:BF69">AU34</f>
        <v>3500</v>
      </c>
      <c r="AV69" s="41">
        <f t="shared" si="135"/>
        <v>3500</v>
      </c>
      <c r="AW69" s="41">
        <f t="shared" si="135"/>
        <v>3500</v>
      </c>
      <c r="AX69" s="41">
        <f t="shared" si="135"/>
        <v>3500</v>
      </c>
      <c r="AY69" s="41">
        <f t="shared" si="135"/>
        <v>3500</v>
      </c>
      <c r="AZ69" s="41">
        <f t="shared" si="135"/>
        <v>3500</v>
      </c>
      <c r="BA69" s="41">
        <f t="shared" si="135"/>
        <v>3500</v>
      </c>
      <c r="BB69" s="41">
        <f t="shared" si="135"/>
        <v>3500</v>
      </c>
      <c r="BC69" s="41">
        <f t="shared" si="135"/>
        <v>3500</v>
      </c>
      <c r="BD69" s="41">
        <f t="shared" si="135"/>
        <v>3500</v>
      </c>
      <c r="BE69" s="41">
        <f t="shared" si="135"/>
        <v>3500</v>
      </c>
      <c r="BF69" s="41">
        <f t="shared" si="135"/>
        <v>3500</v>
      </c>
      <c r="BG69" s="41">
        <f t="shared" si="106"/>
        <v>42000</v>
      </c>
      <c r="BH69" s="42"/>
      <c r="BI69" s="41">
        <f t="shared" si="107"/>
        <v>24000</v>
      </c>
      <c r="BJ69" s="41">
        <f t="shared" si="108"/>
        <v>30000</v>
      </c>
      <c r="BK69" s="41">
        <f t="shared" si="109"/>
        <v>36000</v>
      </c>
      <c r="BL69" s="41">
        <f t="shared" si="110"/>
        <v>42000</v>
      </c>
      <c r="BM69" s="41"/>
      <c r="BN69" s="40"/>
      <c r="BO69" s="56"/>
      <c r="BP69" s="41"/>
      <c r="BR69" s="41"/>
      <c r="BS69" s="54"/>
      <c r="BT69" s="41">
        <f>BP63</f>
        <v>0</v>
      </c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</row>
    <row r="70" spans="1:202" s="44" customFormat="1" ht="12.75">
      <c r="A70" s="41"/>
      <c r="B70" s="40"/>
      <c r="C70" s="41" t="s">
        <v>14</v>
      </c>
      <c r="D70" s="41"/>
      <c r="E70" s="41">
        <f aca="true" t="shared" si="136" ref="E70:N70">E35</f>
        <v>27500</v>
      </c>
      <c r="F70" s="41">
        <f t="shared" si="136"/>
        <v>27500</v>
      </c>
      <c r="G70" s="41">
        <f t="shared" si="136"/>
        <v>27500</v>
      </c>
      <c r="H70" s="41">
        <f t="shared" si="136"/>
        <v>27500</v>
      </c>
      <c r="I70" s="41">
        <f t="shared" si="136"/>
        <v>27500</v>
      </c>
      <c r="J70" s="41">
        <f t="shared" si="136"/>
        <v>27500</v>
      </c>
      <c r="K70" s="41">
        <f t="shared" si="136"/>
        <v>27500</v>
      </c>
      <c r="L70" s="41">
        <f t="shared" si="136"/>
        <v>27500</v>
      </c>
      <c r="M70" s="41">
        <f t="shared" si="136"/>
        <v>27500</v>
      </c>
      <c r="N70" s="41">
        <f t="shared" si="136"/>
        <v>27500</v>
      </c>
      <c r="O70" s="41">
        <f aca="true" t="shared" si="137" ref="O70:AB70">O35</f>
        <v>28300</v>
      </c>
      <c r="P70" s="41">
        <f t="shared" si="137"/>
        <v>28300</v>
      </c>
      <c r="Q70" s="41">
        <f t="shared" si="92"/>
        <v>331600</v>
      </c>
      <c r="R70" s="41"/>
      <c r="S70" s="41">
        <f t="shared" si="137"/>
        <v>34700</v>
      </c>
      <c r="T70" s="41">
        <f t="shared" si="137"/>
        <v>34700</v>
      </c>
      <c r="U70" s="41">
        <f t="shared" si="137"/>
        <v>34700</v>
      </c>
      <c r="V70" s="41">
        <f t="shared" si="137"/>
        <v>34700</v>
      </c>
      <c r="W70" s="41">
        <f t="shared" si="137"/>
        <v>34700</v>
      </c>
      <c r="X70" s="41">
        <f t="shared" si="137"/>
        <v>34700</v>
      </c>
      <c r="Y70" s="41">
        <f t="shared" si="137"/>
        <v>34700</v>
      </c>
      <c r="Z70" s="41">
        <f t="shared" si="137"/>
        <v>34700</v>
      </c>
      <c r="AA70" s="41">
        <f t="shared" si="137"/>
        <v>34700</v>
      </c>
      <c r="AB70" s="41">
        <f t="shared" si="137"/>
        <v>34700</v>
      </c>
      <c r="AC70" s="41">
        <f t="shared" si="113"/>
        <v>36300</v>
      </c>
      <c r="AD70" s="41">
        <f t="shared" si="113"/>
        <v>36300</v>
      </c>
      <c r="AE70" s="41">
        <f t="shared" si="94"/>
        <v>419600</v>
      </c>
      <c r="AF70" s="41"/>
      <c r="AG70" s="41">
        <f aca="true" t="shared" si="138" ref="AG70:AR70">AG35</f>
        <v>38200</v>
      </c>
      <c r="AH70" s="41">
        <f t="shared" si="138"/>
        <v>38200</v>
      </c>
      <c r="AI70" s="41">
        <f t="shared" si="138"/>
        <v>38200</v>
      </c>
      <c r="AJ70" s="41">
        <f t="shared" si="138"/>
        <v>38200</v>
      </c>
      <c r="AK70" s="41">
        <f t="shared" si="138"/>
        <v>38200</v>
      </c>
      <c r="AL70" s="41">
        <f t="shared" si="138"/>
        <v>38200</v>
      </c>
      <c r="AM70" s="41">
        <f t="shared" si="138"/>
        <v>38200</v>
      </c>
      <c r="AN70" s="41">
        <f t="shared" si="138"/>
        <v>38200</v>
      </c>
      <c r="AO70" s="41">
        <f t="shared" si="138"/>
        <v>38200</v>
      </c>
      <c r="AP70" s="41">
        <f t="shared" si="138"/>
        <v>38200</v>
      </c>
      <c r="AQ70" s="41">
        <f t="shared" si="138"/>
        <v>40000</v>
      </c>
      <c r="AR70" s="41">
        <f t="shared" si="138"/>
        <v>40000</v>
      </c>
      <c r="AS70" s="41">
        <f t="shared" si="104"/>
        <v>462000</v>
      </c>
      <c r="AT70" s="41"/>
      <c r="AU70" s="41">
        <f aca="true" t="shared" si="139" ref="AU70:BF70">AU35</f>
        <v>42000</v>
      </c>
      <c r="AV70" s="41">
        <f t="shared" si="139"/>
        <v>42000</v>
      </c>
      <c r="AW70" s="41">
        <f t="shared" si="139"/>
        <v>42000</v>
      </c>
      <c r="AX70" s="41">
        <f t="shared" si="139"/>
        <v>42000</v>
      </c>
      <c r="AY70" s="41">
        <f t="shared" si="139"/>
        <v>42000</v>
      </c>
      <c r="AZ70" s="41">
        <f t="shared" si="139"/>
        <v>42000</v>
      </c>
      <c r="BA70" s="41">
        <f t="shared" si="139"/>
        <v>42000</v>
      </c>
      <c r="BB70" s="41">
        <f t="shared" si="139"/>
        <v>42000</v>
      </c>
      <c r="BC70" s="41">
        <f t="shared" si="139"/>
        <v>42000</v>
      </c>
      <c r="BD70" s="41">
        <f t="shared" si="139"/>
        <v>42000</v>
      </c>
      <c r="BE70" s="41">
        <f t="shared" si="139"/>
        <v>44000</v>
      </c>
      <c r="BF70" s="41">
        <f t="shared" si="139"/>
        <v>44000</v>
      </c>
      <c r="BG70" s="41">
        <f t="shared" si="106"/>
        <v>508000</v>
      </c>
      <c r="BH70" s="42"/>
      <c r="BI70" s="41">
        <f t="shared" si="107"/>
        <v>331600</v>
      </c>
      <c r="BJ70" s="41">
        <f t="shared" si="108"/>
        <v>419600</v>
      </c>
      <c r="BK70" s="41">
        <f t="shared" si="109"/>
        <v>462000</v>
      </c>
      <c r="BL70" s="41">
        <f t="shared" si="110"/>
        <v>508000</v>
      </c>
      <c r="BM70" s="41"/>
      <c r="BN70" s="40"/>
      <c r="BO70" s="41"/>
      <c r="BP70" s="41"/>
      <c r="BR70" s="41"/>
      <c r="BS70" s="56"/>
      <c r="BT70" s="41">
        <f>BP69</f>
        <v>0</v>
      </c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</row>
    <row r="71" spans="1:202" s="44" customFormat="1" ht="12.75">
      <c r="A71" s="41"/>
      <c r="B71" s="40"/>
      <c r="C71" s="41" t="s">
        <v>15</v>
      </c>
      <c r="D71" s="41"/>
      <c r="E71" s="41">
        <f aca="true" t="shared" si="140" ref="E71:N71">E36</f>
        <v>10000</v>
      </c>
      <c r="F71" s="41">
        <f t="shared" si="140"/>
        <v>10000</v>
      </c>
      <c r="G71" s="41">
        <f t="shared" si="140"/>
        <v>10000</v>
      </c>
      <c r="H71" s="41">
        <f t="shared" si="140"/>
        <v>10000</v>
      </c>
      <c r="I71" s="41">
        <f t="shared" si="140"/>
        <v>10000</v>
      </c>
      <c r="J71" s="41">
        <f t="shared" si="140"/>
        <v>10000</v>
      </c>
      <c r="K71" s="41">
        <f t="shared" si="140"/>
        <v>10000</v>
      </c>
      <c r="L71" s="41">
        <f t="shared" si="140"/>
        <v>10000</v>
      </c>
      <c r="M71" s="41">
        <f t="shared" si="140"/>
        <v>10000</v>
      </c>
      <c r="N71" s="41">
        <f t="shared" si="140"/>
        <v>10000</v>
      </c>
      <c r="O71" s="41">
        <f>O36</f>
        <v>10000</v>
      </c>
      <c r="P71" s="41">
        <f aca="true" t="shared" si="141" ref="P71:AB71">P36</f>
        <v>10000</v>
      </c>
      <c r="Q71" s="41">
        <f t="shared" si="92"/>
        <v>120000</v>
      </c>
      <c r="R71" s="41"/>
      <c r="S71" s="41">
        <f t="shared" si="141"/>
        <v>12000</v>
      </c>
      <c r="T71" s="41">
        <f t="shared" si="141"/>
        <v>12000</v>
      </c>
      <c r="U71" s="41">
        <f t="shared" si="141"/>
        <v>12000</v>
      </c>
      <c r="V71" s="41">
        <f t="shared" si="141"/>
        <v>12000</v>
      </c>
      <c r="W71" s="41">
        <f t="shared" si="141"/>
        <v>12000</v>
      </c>
      <c r="X71" s="41">
        <f t="shared" si="141"/>
        <v>12000</v>
      </c>
      <c r="Y71" s="41">
        <f t="shared" si="141"/>
        <v>12000</v>
      </c>
      <c r="Z71" s="41">
        <f t="shared" si="141"/>
        <v>12000</v>
      </c>
      <c r="AA71" s="41">
        <f t="shared" si="141"/>
        <v>12000</v>
      </c>
      <c r="AB71" s="41">
        <f t="shared" si="141"/>
        <v>12000</v>
      </c>
      <c r="AC71" s="41">
        <f t="shared" si="113"/>
        <v>12000</v>
      </c>
      <c r="AD71" s="41">
        <f t="shared" si="113"/>
        <v>12000</v>
      </c>
      <c r="AE71" s="41">
        <f t="shared" si="94"/>
        <v>144000</v>
      </c>
      <c r="AF71" s="41"/>
      <c r="AG71" s="41">
        <f aca="true" t="shared" si="142" ref="AG71:AR71">AG36</f>
        <v>14000</v>
      </c>
      <c r="AH71" s="41">
        <f t="shared" si="142"/>
        <v>14000</v>
      </c>
      <c r="AI71" s="41">
        <f t="shared" si="142"/>
        <v>14000</v>
      </c>
      <c r="AJ71" s="41">
        <f t="shared" si="142"/>
        <v>14000</v>
      </c>
      <c r="AK71" s="41">
        <f t="shared" si="142"/>
        <v>14000</v>
      </c>
      <c r="AL71" s="41">
        <f t="shared" si="142"/>
        <v>14000</v>
      </c>
      <c r="AM71" s="41">
        <f t="shared" si="142"/>
        <v>14000</v>
      </c>
      <c r="AN71" s="41">
        <f t="shared" si="142"/>
        <v>14000</v>
      </c>
      <c r="AO71" s="41">
        <f t="shared" si="142"/>
        <v>14000</v>
      </c>
      <c r="AP71" s="41">
        <f t="shared" si="142"/>
        <v>14000</v>
      </c>
      <c r="AQ71" s="41">
        <f t="shared" si="142"/>
        <v>14000</v>
      </c>
      <c r="AR71" s="41">
        <f t="shared" si="142"/>
        <v>14000</v>
      </c>
      <c r="AS71" s="41">
        <f t="shared" si="104"/>
        <v>168000</v>
      </c>
      <c r="AT71" s="41"/>
      <c r="AU71" s="41">
        <f aca="true" t="shared" si="143" ref="AU71:BF71">AU36</f>
        <v>16000</v>
      </c>
      <c r="AV71" s="41">
        <f t="shared" si="143"/>
        <v>16000</v>
      </c>
      <c r="AW71" s="41">
        <f t="shared" si="143"/>
        <v>16000</v>
      </c>
      <c r="AX71" s="41">
        <f t="shared" si="143"/>
        <v>16000</v>
      </c>
      <c r="AY71" s="41">
        <f t="shared" si="143"/>
        <v>16000</v>
      </c>
      <c r="AZ71" s="41">
        <f t="shared" si="143"/>
        <v>16000</v>
      </c>
      <c r="BA71" s="41">
        <f t="shared" si="143"/>
        <v>16000</v>
      </c>
      <c r="BB71" s="41">
        <f t="shared" si="143"/>
        <v>16000</v>
      </c>
      <c r="BC71" s="41">
        <f t="shared" si="143"/>
        <v>16000</v>
      </c>
      <c r="BD71" s="41">
        <f t="shared" si="143"/>
        <v>16000</v>
      </c>
      <c r="BE71" s="41">
        <f t="shared" si="143"/>
        <v>16000</v>
      </c>
      <c r="BF71" s="41">
        <f t="shared" si="143"/>
        <v>16000</v>
      </c>
      <c r="BG71" s="41">
        <f t="shared" si="106"/>
        <v>192000</v>
      </c>
      <c r="BH71" s="42"/>
      <c r="BI71" s="41">
        <f t="shared" si="107"/>
        <v>120000</v>
      </c>
      <c r="BJ71" s="41">
        <f t="shared" si="108"/>
        <v>144000</v>
      </c>
      <c r="BK71" s="41">
        <f t="shared" si="109"/>
        <v>168000</v>
      </c>
      <c r="BL71" s="41">
        <f t="shared" si="110"/>
        <v>192000</v>
      </c>
      <c r="BM71" s="41"/>
      <c r="BN71" s="40"/>
      <c r="BO71" s="41"/>
      <c r="BP71" s="41"/>
      <c r="BR71" s="41"/>
      <c r="BS71" s="56"/>
      <c r="BT71" s="41">
        <f>BP68</f>
        <v>0</v>
      </c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</row>
    <row r="72" spans="1:202" s="44" customFormat="1" ht="12.75">
      <c r="A72" s="56"/>
      <c r="B72" s="40"/>
      <c r="C72" s="56" t="s">
        <v>65</v>
      </c>
      <c r="D72" s="41"/>
      <c r="E72" s="41">
        <f aca="true" t="shared" si="144" ref="E72:N72">E37</f>
        <v>5000</v>
      </c>
      <c r="F72" s="41">
        <f t="shared" si="144"/>
        <v>5000</v>
      </c>
      <c r="G72" s="41">
        <f t="shared" si="144"/>
        <v>5000</v>
      </c>
      <c r="H72" s="41">
        <f t="shared" si="144"/>
        <v>5000</v>
      </c>
      <c r="I72" s="41">
        <f t="shared" si="144"/>
        <v>5000</v>
      </c>
      <c r="J72" s="41">
        <f t="shared" si="144"/>
        <v>5000</v>
      </c>
      <c r="K72" s="41">
        <f t="shared" si="144"/>
        <v>5000</v>
      </c>
      <c r="L72" s="41">
        <f t="shared" si="144"/>
        <v>5000</v>
      </c>
      <c r="M72" s="41">
        <f t="shared" si="144"/>
        <v>5000</v>
      </c>
      <c r="N72" s="41">
        <f t="shared" si="144"/>
        <v>5000</v>
      </c>
      <c r="O72" s="41">
        <f>O37</f>
        <v>5000</v>
      </c>
      <c r="P72" s="41">
        <f aca="true" t="shared" si="145" ref="P72:AB72">P37</f>
        <v>5000</v>
      </c>
      <c r="Q72" s="41">
        <f t="shared" si="92"/>
        <v>60000</v>
      </c>
      <c r="R72" s="41"/>
      <c r="S72" s="41">
        <f t="shared" si="145"/>
        <v>7000</v>
      </c>
      <c r="T72" s="41">
        <f t="shared" si="145"/>
        <v>7000</v>
      </c>
      <c r="U72" s="41">
        <f t="shared" si="145"/>
        <v>7000</v>
      </c>
      <c r="V72" s="41">
        <f t="shared" si="145"/>
        <v>7000</v>
      </c>
      <c r="W72" s="41">
        <f t="shared" si="145"/>
        <v>7000</v>
      </c>
      <c r="X72" s="41">
        <f t="shared" si="145"/>
        <v>7000</v>
      </c>
      <c r="Y72" s="41">
        <f t="shared" si="145"/>
        <v>7000</v>
      </c>
      <c r="Z72" s="41">
        <f t="shared" si="145"/>
        <v>7000</v>
      </c>
      <c r="AA72" s="41">
        <f t="shared" si="145"/>
        <v>7000</v>
      </c>
      <c r="AB72" s="41">
        <f t="shared" si="145"/>
        <v>7000</v>
      </c>
      <c r="AC72" s="41">
        <f aca="true" t="shared" si="146" ref="AC72:AD74">AC37</f>
        <v>7000</v>
      </c>
      <c r="AD72" s="41">
        <f t="shared" si="146"/>
        <v>7000</v>
      </c>
      <c r="AE72" s="41">
        <f t="shared" si="94"/>
        <v>84000</v>
      </c>
      <c r="AF72" s="41"/>
      <c r="AG72" s="41">
        <f aca="true" t="shared" si="147" ref="AG72:AR72">AG37</f>
        <v>9000</v>
      </c>
      <c r="AH72" s="41">
        <f t="shared" si="147"/>
        <v>9000</v>
      </c>
      <c r="AI72" s="41">
        <f t="shared" si="147"/>
        <v>9000</v>
      </c>
      <c r="AJ72" s="41">
        <f t="shared" si="147"/>
        <v>9000</v>
      </c>
      <c r="AK72" s="41">
        <f t="shared" si="147"/>
        <v>9000</v>
      </c>
      <c r="AL72" s="41">
        <f t="shared" si="147"/>
        <v>9000</v>
      </c>
      <c r="AM72" s="41">
        <f t="shared" si="147"/>
        <v>9000</v>
      </c>
      <c r="AN72" s="41">
        <f t="shared" si="147"/>
        <v>9000</v>
      </c>
      <c r="AO72" s="41">
        <f t="shared" si="147"/>
        <v>9000</v>
      </c>
      <c r="AP72" s="41">
        <f t="shared" si="147"/>
        <v>9000</v>
      </c>
      <c r="AQ72" s="41">
        <f t="shared" si="147"/>
        <v>9000</v>
      </c>
      <c r="AR72" s="41">
        <f t="shared" si="147"/>
        <v>9000</v>
      </c>
      <c r="AS72" s="41">
        <f t="shared" si="104"/>
        <v>108000</v>
      </c>
      <c r="AT72" s="41"/>
      <c r="AU72" s="41">
        <f aca="true" t="shared" si="148" ref="AU72:BF72">AU37</f>
        <v>14000</v>
      </c>
      <c r="AV72" s="41">
        <f t="shared" si="148"/>
        <v>14000</v>
      </c>
      <c r="AW72" s="41">
        <f t="shared" si="148"/>
        <v>14000</v>
      </c>
      <c r="AX72" s="41">
        <f t="shared" si="148"/>
        <v>14000</v>
      </c>
      <c r="AY72" s="41">
        <f t="shared" si="148"/>
        <v>14000</v>
      </c>
      <c r="AZ72" s="41">
        <f t="shared" si="148"/>
        <v>14000</v>
      </c>
      <c r="BA72" s="41">
        <f t="shared" si="148"/>
        <v>14000</v>
      </c>
      <c r="BB72" s="41">
        <f t="shared" si="148"/>
        <v>14000</v>
      </c>
      <c r="BC72" s="41">
        <f t="shared" si="148"/>
        <v>14000</v>
      </c>
      <c r="BD72" s="41">
        <f t="shared" si="148"/>
        <v>14000</v>
      </c>
      <c r="BE72" s="41">
        <f t="shared" si="148"/>
        <v>14000</v>
      </c>
      <c r="BF72" s="41">
        <f t="shared" si="148"/>
        <v>14000</v>
      </c>
      <c r="BG72" s="41">
        <f t="shared" si="106"/>
        <v>168000</v>
      </c>
      <c r="BH72" s="42"/>
      <c r="BI72" s="41">
        <f t="shared" si="107"/>
        <v>60000</v>
      </c>
      <c r="BJ72" s="41">
        <f t="shared" si="108"/>
        <v>84000</v>
      </c>
      <c r="BK72" s="41">
        <f t="shared" si="109"/>
        <v>108000</v>
      </c>
      <c r="BL72" s="41">
        <f t="shared" si="110"/>
        <v>168000</v>
      </c>
      <c r="BM72" s="41"/>
      <c r="BN72" s="40"/>
      <c r="BO72" s="56"/>
      <c r="BP72" s="41"/>
      <c r="BR72" s="41"/>
      <c r="BS72" s="56"/>
      <c r="BT72" s="41">
        <f>BP73</f>
        <v>0</v>
      </c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</row>
    <row r="73" spans="1:202" s="44" customFormat="1" ht="12.75">
      <c r="A73" s="56"/>
      <c r="B73" s="40"/>
      <c r="C73" s="56" t="s">
        <v>64</v>
      </c>
      <c r="D73" s="41"/>
      <c r="E73" s="41">
        <f aca="true" t="shared" si="149" ref="E73:N73">E38</f>
        <v>5000</v>
      </c>
      <c r="F73" s="41">
        <f t="shared" si="149"/>
        <v>5000</v>
      </c>
      <c r="G73" s="41">
        <f t="shared" si="149"/>
        <v>5000</v>
      </c>
      <c r="H73" s="41">
        <f t="shared" si="149"/>
        <v>5000</v>
      </c>
      <c r="I73" s="41">
        <f t="shared" si="149"/>
        <v>5000</v>
      </c>
      <c r="J73" s="41">
        <f t="shared" si="149"/>
        <v>5000</v>
      </c>
      <c r="K73" s="41">
        <f t="shared" si="149"/>
        <v>5000</v>
      </c>
      <c r="L73" s="41">
        <f t="shared" si="149"/>
        <v>5000</v>
      </c>
      <c r="M73" s="41">
        <f t="shared" si="149"/>
        <v>5000</v>
      </c>
      <c r="N73" s="41">
        <f t="shared" si="149"/>
        <v>5000</v>
      </c>
      <c r="O73" s="41">
        <f>O38</f>
        <v>5000</v>
      </c>
      <c r="P73" s="41">
        <f aca="true" t="shared" si="150" ref="P73:AB73">P38</f>
        <v>5000</v>
      </c>
      <c r="Q73" s="41">
        <f t="shared" si="92"/>
        <v>60000</v>
      </c>
      <c r="R73" s="41"/>
      <c r="S73" s="41">
        <f t="shared" si="150"/>
        <v>10000</v>
      </c>
      <c r="T73" s="41">
        <f t="shared" si="150"/>
        <v>10000</v>
      </c>
      <c r="U73" s="41">
        <f t="shared" si="150"/>
        <v>10000</v>
      </c>
      <c r="V73" s="41">
        <f t="shared" si="150"/>
        <v>10000</v>
      </c>
      <c r="W73" s="41">
        <f t="shared" si="150"/>
        <v>10000</v>
      </c>
      <c r="X73" s="41">
        <f t="shared" si="150"/>
        <v>10000</v>
      </c>
      <c r="Y73" s="41">
        <f t="shared" si="150"/>
        <v>10000</v>
      </c>
      <c r="Z73" s="41">
        <f t="shared" si="150"/>
        <v>10000</v>
      </c>
      <c r="AA73" s="41">
        <f t="shared" si="150"/>
        <v>10000</v>
      </c>
      <c r="AB73" s="41">
        <f t="shared" si="150"/>
        <v>10000</v>
      </c>
      <c r="AC73" s="41">
        <f t="shared" si="146"/>
        <v>10000</v>
      </c>
      <c r="AD73" s="41">
        <f t="shared" si="146"/>
        <v>10000</v>
      </c>
      <c r="AE73" s="41">
        <f t="shared" si="94"/>
        <v>120000</v>
      </c>
      <c r="AF73" s="41"/>
      <c r="AG73" s="41">
        <f aca="true" t="shared" si="151" ref="AG73:AR73">AG38</f>
        <v>12000</v>
      </c>
      <c r="AH73" s="41">
        <f t="shared" si="151"/>
        <v>12000</v>
      </c>
      <c r="AI73" s="41">
        <f t="shared" si="151"/>
        <v>12000</v>
      </c>
      <c r="AJ73" s="41">
        <f t="shared" si="151"/>
        <v>12000</v>
      </c>
      <c r="AK73" s="41">
        <f t="shared" si="151"/>
        <v>12000</v>
      </c>
      <c r="AL73" s="41">
        <f t="shared" si="151"/>
        <v>12000</v>
      </c>
      <c r="AM73" s="41">
        <f t="shared" si="151"/>
        <v>12000</v>
      </c>
      <c r="AN73" s="41">
        <f t="shared" si="151"/>
        <v>12000</v>
      </c>
      <c r="AO73" s="41">
        <f t="shared" si="151"/>
        <v>12000</v>
      </c>
      <c r="AP73" s="41">
        <f t="shared" si="151"/>
        <v>12000</v>
      </c>
      <c r="AQ73" s="41">
        <f t="shared" si="151"/>
        <v>12000</v>
      </c>
      <c r="AR73" s="41">
        <f t="shared" si="151"/>
        <v>12000</v>
      </c>
      <c r="AS73" s="41">
        <f t="shared" si="104"/>
        <v>144000</v>
      </c>
      <c r="AT73" s="41"/>
      <c r="AU73" s="41">
        <f aca="true" t="shared" si="152" ref="AU73:BF73">AU38</f>
        <v>17000</v>
      </c>
      <c r="AV73" s="41">
        <f t="shared" si="152"/>
        <v>17000</v>
      </c>
      <c r="AW73" s="41">
        <f t="shared" si="152"/>
        <v>17000</v>
      </c>
      <c r="AX73" s="41">
        <f t="shared" si="152"/>
        <v>17000</v>
      </c>
      <c r="AY73" s="41">
        <f t="shared" si="152"/>
        <v>17000</v>
      </c>
      <c r="AZ73" s="41">
        <f t="shared" si="152"/>
        <v>17000</v>
      </c>
      <c r="BA73" s="41">
        <f t="shared" si="152"/>
        <v>17000</v>
      </c>
      <c r="BB73" s="41">
        <f t="shared" si="152"/>
        <v>17000</v>
      </c>
      <c r="BC73" s="41">
        <f t="shared" si="152"/>
        <v>17000</v>
      </c>
      <c r="BD73" s="41">
        <f t="shared" si="152"/>
        <v>17000</v>
      </c>
      <c r="BE73" s="41">
        <f t="shared" si="152"/>
        <v>17000</v>
      </c>
      <c r="BF73" s="41">
        <f t="shared" si="152"/>
        <v>17000</v>
      </c>
      <c r="BG73" s="41">
        <f t="shared" si="106"/>
        <v>204000</v>
      </c>
      <c r="BH73" s="42"/>
      <c r="BI73" s="41">
        <f t="shared" si="107"/>
        <v>60000</v>
      </c>
      <c r="BJ73" s="41">
        <f t="shared" si="108"/>
        <v>120000</v>
      </c>
      <c r="BK73" s="41">
        <f t="shared" si="109"/>
        <v>144000</v>
      </c>
      <c r="BL73" s="41">
        <f t="shared" si="110"/>
        <v>204000</v>
      </c>
      <c r="BM73" s="41"/>
      <c r="BN73" s="40"/>
      <c r="BO73" s="56"/>
      <c r="BP73" s="41"/>
      <c r="BR73" s="41"/>
      <c r="BS73" s="56"/>
      <c r="BT73" s="64">
        <f>BP64+BP65+BP67+BP71+BP72+BP74+A107-A127-A106+3727</f>
        <v>3727</v>
      </c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</row>
    <row r="74" spans="1:202" s="44" customFormat="1" ht="12.75">
      <c r="A74" s="54"/>
      <c r="B74" s="40"/>
      <c r="C74" s="54" t="s">
        <v>12</v>
      </c>
      <c r="D74" s="41"/>
      <c r="E74" s="55">
        <f aca="true" t="shared" si="153" ref="E74:N74">E39</f>
        <v>2000</v>
      </c>
      <c r="F74" s="55">
        <f t="shared" si="153"/>
        <v>2000</v>
      </c>
      <c r="G74" s="55">
        <f t="shared" si="153"/>
        <v>2000</v>
      </c>
      <c r="H74" s="55">
        <f t="shared" si="153"/>
        <v>2000</v>
      </c>
      <c r="I74" s="55">
        <f t="shared" si="153"/>
        <v>2000</v>
      </c>
      <c r="J74" s="55">
        <f t="shared" si="153"/>
        <v>2000</v>
      </c>
      <c r="K74" s="55">
        <f t="shared" si="153"/>
        <v>2000</v>
      </c>
      <c r="L74" s="55">
        <f t="shared" si="153"/>
        <v>2000</v>
      </c>
      <c r="M74" s="55">
        <f t="shared" si="153"/>
        <v>2000</v>
      </c>
      <c r="N74" s="55">
        <f t="shared" si="153"/>
        <v>2000</v>
      </c>
      <c r="O74" s="55">
        <f aca="true" t="shared" si="154" ref="O74:AB74">O39</f>
        <v>2000</v>
      </c>
      <c r="P74" s="55">
        <f t="shared" si="154"/>
        <v>2000</v>
      </c>
      <c r="Q74" s="55">
        <f t="shared" si="92"/>
        <v>24000</v>
      </c>
      <c r="R74" s="55"/>
      <c r="S74" s="55">
        <f t="shared" si="154"/>
        <v>3000</v>
      </c>
      <c r="T74" s="55">
        <f t="shared" si="154"/>
        <v>3000</v>
      </c>
      <c r="U74" s="55">
        <f t="shared" si="154"/>
        <v>3000</v>
      </c>
      <c r="V74" s="55">
        <f t="shared" si="154"/>
        <v>3000</v>
      </c>
      <c r="W74" s="55">
        <f t="shared" si="154"/>
        <v>3000</v>
      </c>
      <c r="X74" s="55">
        <f t="shared" si="154"/>
        <v>3000</v>
      </c>
      <c r="Y74" s="55">
        <f t="shared" si="154"/>
        <v>3000</v>
      </c>
      <c r="Z74" s="55">
        <f t="shared" si="154"/>
        <v>3000</v>
      </c>
      <c r="AA74" s="55">
        <f t="shared" si="154"/>
        <v>3000</v>
      </c>
      <c r="AB74" s="55">
        <f t="shared" si="154"/>
        <v>3000</v>
      </c>
      <c r="AC74" s="55">
        <f t="shared" si="146"/>
        <v>3000</v>
      </c>
      <c r="AD74" s="55">
        <f t="shared" si="146"/>
        <v>3000</v>
      </c>
      <c r="AE74" s="55">
        <f t="shared" si="94"/>
        <v>36000</v>
      </c>
      <c r="AF74" s="55"/>
      <c r="AG74" s="55">
        <f aca="true" t="shared" si="155" ref="AG74:AR74">AG39</f>
        <v>4000</v>
      </c>
      <c r="AH74" s="55">
        <f t="shared" si="155"/>
        <v>4000</v>
      </c>
      <c r="AI74" s="55">
        <f t="shared" si="155"/>
        <v>4000</v>
      </c>
      <c r="AJ74" s="55">
        <f t="shared" si="155"/>
        <v>4000</v>
      </c>
      <c r="AK74" s="55">
        <f t="shared" si="155"/>
        <v>4000</v>
      </c>
      <c r="AL74" s="55">
        <f t="shared" si="155"/>
        <v>4000</v>
      </c>
      <c r="AM74" s="55">
        <f t="shared" si="155"/>
        <v>4000</v>
      </c>
      <c r="AN74" s="55">
        <f t="shared" si="155"/>
        <v>4000</v>
      </c>
      <c r="AO74" s="55">
        <f t="shared" si="155"/>
        <v>4000</v>
      </c>
      <c r="AP74" s="55">
        <f t="shared" si="155"/>
        <v>4000</v>
      </c>
      <c r="AQ74" s="55">
        <f t="shared" si="155"/>
        <v>4000</v>
      </c>
      <c r="AR74" s="55">
        <f t="shared" si="155"/>
        <v>4000</v>
      </c>
      <c r="AS74" s="55">
        <f t="shared" si="104"/>
        <v>48000</v>
      </c>
      <c r="AT74" s="55"/>
      <c r="AU74" s="55">
        <f aca="true" t="shared" si="156" ref="AU74:BF74">AU39</f>
        <v>4500</v>
      </c>
      <c r="AV74" s="55">
        <f t="shared" si="156"/>
        <v>4500</v>
      </c>
      <c r="AW74" s="55">
        <f t="shared" si="156"/>
        <v>4500</v>
      </c>
      <c r="AX74" s="55">
        <f t="shared" si="156"/>
        <v>4500</v>
      </c>
      <c r="AY74" s="55">
        <f t="shared" si="156"/>
        <v>4500</v>
      </c>
      <c r="AZ74" s="55">
        <f t="shared" si="156"/>
        <v>4500</v>
      </c>
      <c r="BA74" s="55">
        <f t="shared" si="156"/>
        <v>4500</v>
      </c>
      <c r="BB74" s="55">
        <f t="shared" si="156"/>
        <v>4500</v>
      </c>
      <c r="BC74" s="55">
        <f t="shared" si="156"/>
        <v>4500</v>
      </c>
      <c r="BD74" s="55">
        <f t="shared" si="156"/>
        <v>4500</v>
      </c>
      <c r="BE74" s="55">
        <f t="shared" si="156"/>
        <v>4500</v>
      </c>
      <c r="BF74" s="55">
        <f t="shared" si="156"/>
        <v>4500</v>
      </c>
      <c r="BG74" s="55">
        <f t="shared" si="106"/>
        <v>54000</v>
      </c>
      <c r="BH74" s="51"/>
      <c r="BI74" s="55">
        <f t="shared" si="107"/>
        <v>24000</v>
      </c>
      <c r="BJ74" s="55">
        <f t="shared" si="108"/>
        <v>36000</v>
      </c>
      <c r="BK74" s="55">
        <f t="shared" si="109"/>
        <v>48000</v>
      </c>
      <c r="BL74" s="55">
        <f t="shared" si="110"/>
        <v>54000</v>
      </c>
      <c r="BM74" s="41"/>
      <c r="BN74" s="40"/>
      <c r="BO74" s="54"/>
      <c r="BP74" s="55"/>
      <c r="BR74" s="65"/>
      <c r="BS74" s="41"/>
      <c r="BT74" s="42" t="e">
        <f>SUM(BT64:BT73)</f>
        <v>#REF!</v>
      </c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</row>
    <row r="75" spans="1:202" ht="12.75">
      <c r="A75" s="39"/>
      <c r="B75" s="40" t="s">
        <v>77</v>
      </c>
      <c r="C75" s="41"/>
      <c r="D75" s="39"/>
      <c r="E75" s="39">
        <f aca="true" t="shared" si="157" ref="E75:N75">SUM(E63:E74)</f>
        <v>64000</v>
      </c>
      <c r="F75" s="39">
        <f t="shared" si="157"/>
        <v>68300</v>
      </c>
      <c r="G75" s="39">
        <f t="shared" si="157"/>
        <v>64550</v>
      </c>
      <c r="H75" s="39">
        <f t="shared" si="157"/>
        <v>64550</v>
      </c>
      <c r="I75" s="39">
        <f t="shared" si="157"/>
        <v>62850</v>
      </c>
      <c r="J75" s="39">
        <f t="shared" si="157"/>
        <v>60975</v>
      </c>
      <c r="K75" s="39">
        <f t="shared" si="157"/>
        <v>60975</v>
      </c>
      <c r="L75" s="39">
        <f t="shared" si="157"/>
        <v>60975</v>
      </c>
      <c r="M75" s="39">
        <f t="shared" si="157"/>
        <v>61775</v>
      </c>
      <c r="N75" s="39">
        <f t="shared" si="157"/>
        <v>62720</v>
      </c>
      <c r="O75" s="39">
        <f aca="true" t="shared" si="158" ref="O75:AB75">SUM(O63:O74)</f>
        <v>63520</v>
      </c>
      <c r="P75" s="39">
        <f t="shared" si="158"/>
        <v>63520</v>
      </c>
      <c r="Q75" s="39">
        <f t="shared" si="92"/>
        <v>758710</v>
      </c>
      <c r="R75" s="39"/>
      <c r="S75" s="39">
        <f t="shared" si="158"/>
        <v>87420</v>
      </c>
      <c r="T75" s="39">
        <f t="shared" si="158"/>
        <v>92340</v>
      </c>
      <c r="U75" s="39">
        <f t="shared" si="158"/>
        <v>89040</v>
      </c>
      <c r="V75" s="39">
        <f t="shared" si="158"/>
        <v>89040</v>
      </c>
      <c r="W75" s="39">
        <f t="shared" si="158"/>
        <v>88640</v>
      </c>
      <c r="X75" s="39">
        <f t="shared" si="158"/>
        <v>88070</v>
      </c>
      <c r="Y75" s="39">
        <f t="shared" si="158"/>
        <v>87370</v>
      </c>
      <c r="Z75" s="39">
        <f t="shared" si="158"/>
        <v>86290</v>
      </c>
      <c r="AA75" s="39">
        <f t="shared" si="158"/>
        <v>87490</v>
      </c>
      <c r="AB75" s="39">
        <f t="shared" si="158"/>
        <v>89395</v>
      </c>
      <c r="AC75" s="39">
        <f>SUM(AC63:AC74)</f>
        <v>90295</v>
      </c>
      <c r="AD75" s="39">
        <f>SUM(AD63:AD74)</f>
        <v>89215</v>
      </c>
      <c r="AE75" s="39">
        <f t="shared" si="94"/>
        <v>1064605</v>
      </c>
      <c r="AF75" s="39"/>
      <c r="AG75" s="39">
        <f aca="true" t="shared" si="159" ref="AG75:AR75">SUM(AG63:AG74)</f>
        <v>103915</v>
      </c>
      <c r="AH75" s="39">
        <f t="shared" si="159"/>
        <v>108775</v>
      </c>
      <c r="AI75" s="39">
        <f t="shared" si="159"/>
        <v>105880</v>
      </c>
      <c r="AJ75" s="39">
        <f t="shared" si="159"/>
        <v>105880</v>
      </c>
      <c r="AK75" s="39">
        <f t="shared" si="159"/>
        <v>106280</v>
      </c>
      <c r="AL75" s="39">
        <f t="shared" si="159"/>
        <v>107015</v>
      </c>
      <c r="AM75" s="39">
        <f t="shared" si="159"/>
        <v>105615</v>
      </c>
      <c r="AN75" s="39">
        <f t="shared" si="159"/>
        <v>103425</v>
      </c>
      <c r="AO75" s="39">
        <f t="shared" si="159"/>
        <v>105325</v>
      </c>
      <c r="AP75" s="39">
        <f t="shared" si="159"/>
        <v>108250</v>
      </c>
      <c r="AQ75" s="39">
        <f t="shared" si="159"/>
        <v>108650</v>
      </c>
      <c r="AR75" s="39">
        <f t="shared" si="159"/>
        <v>106445</v>
      </c>
      <c r="AS75" s="39">
        <f t="shared" si="104"/>
        <v>1275455</v>
      </c>
      <c r="AT75" s="39"/>
      <c r="AU75" s="39">
        <f aca="true" t="shared" si="160" ref="AU75:BF75">SUM(AU63:AU74)</f>
        <v>125645</v>
      </c>
      <c r="AV75" s="39">
        <f t="shared" si="160"/>
        <v>129040</v>
      </c>
      <c r="AW75" s="39">
        <f t="shared" si="160"/>
        <v>127390</v>
      </c>
      <c r="AX75" s="39">
        <f t="shared" si="160"/>
        <v>128815</v>
      </c>
      <c r="AY75" s="39">
        <f t="shared" si="160"/>
        <v>130115</v>
      </c>
      <c r="AZ75" s="39">
        <f t="shared" si="160"/>
        <v>132185</v>
      </c>
      <c r="BA75" s="39">
        <f t="shared" si="160"/>
        <v>130085</v>
      </c>
      <c r="BB75" s="39">
        <f t="shared" si="160"/>
        <v>126740</v>
      </c>
      <c r="BC75" s="39">
        <f t="shared" si="160"/>
        <v>129340</v>
      </c>
      <c r="BD75" s="39">
        <f t="shared" si="160"/>
        <v>133330</v>
      </c>
      <c r="BE75" s="39">
        <f t="shared" si="160"/>
        <v>133130</v>
      </c>
      <c r="BF75" s="39">
        <f t="shared" si="160"/>
        <v>131570</v>
      </c>
      <c r="BG75" s="39">
        <f t="shared" si="106"/>
        <v>1557385</v>
      </c>
      <c r="BI75" s="39">
        <f t="shared" si="107"/>
        <v>758710</v>
      </c>
      <c r="BJ75" s="39">
        <f t="shared" si="108"/>
        <v>1064605</v>
      </c>
      <c r="BK75" s="39">
        <f t="shared" si="109"/>
        <v>1275455</v>
      </c>
      <c r="BL75" s="39">
        <f t="shared" si="110"/>
        <v>1557385</v>
      </c>
      <c r="BM75" s="39"/>
      <c r="BN75" s="40"/>
      <c r="BO75" s="41"/>
      <c r="BP75" s="39"/>
      <c r="BR75" s="44"/>
      <c r="BT75" s="44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</row>
    <row r="76" spans="66:71" ht="12.75">
      <c r="BN76" s="43"/>
      <c r="BO76" s="44"/>
      <c r="BR76" s="65"/>
      <c r="BS76" s="41"/>
    </row>
    <row r="77" spans="1:202" ht="12.75">
      <c r="A77" s="39"/>
      <c r="B77" s="40" t="s">
        <v>22</v>
      </c>
      <c r="C77" s="41"/>
      <c r="D77" s="39"/>
      <c r="E77" s="39">
        <f aca="true" t="shared" si="161" ref="E77:P77">E60-E75</f>
        <v>-64000</v>
      </c>
      <c r="F77" s="39">
        <f t="shared" si="161"/>
        <v>131700</v>
      </c>
      <c r="G77" s="39">
        <f t="shared" si="161"/>
        <v>35450</v>
      </c>
      <c r="H77" s="39">
        <f t="shared" si="161"/>
        <v>35450</v>
      </c>
      <c r="I77" s="39">
        <f t="shared" si="161"/>
        <v>37150</v>
      </c>
      <c r="J77" s="39">
        <f t="shared" si="161"/>
        <v>-10975</v>
      </c>
      <c r="K77" s="39">
        <f t="shared" si="161"/>
        <v>-10975</v>
      </c>
      <c r="L77" s="39">
        <f t="shared" si="161"/>
        <v>-10975</v>
      </c>
      <c r="M77" s="39">
        <f t="shared" si="161"/>
        <v>-11775</v>
      </c>
      <c r="N77" s="39">
        <f t="shared" si="161"/>
        <v>12480</v>
      </c>
      <c r="O77" s="39">
        <f t="shared" si="161"/>
        <v>11680</v>
      </c>
      <c r="P77" s="39">
        <f t="shared" si="161"/>
        <v>11680</v>
      </c>
      <c r="Q77" s="39">
        <f t="shared" si="92"/>
        <v>166890</v>
      </c>
      <c r="R77" s="39"/>
      <c r="S77" s="39">
        <f aca="true" t="shared" si="162" ref="S77:AD77">S60-S75</f>
        <v>-12220</v>
      </c>
      <c r="T77" s="39">
        <f t="shared" si="162"/>
        <v>104460</v>
      </c>
      <c r="U77" s="39">
        <f t="shared" si="162"/>
        <v>41760</v>
      </c>
      <c r="V77" s="39">
        <f t="shared" si="162"/>
        <v>41760</v>
      </c>
      <c r="W77" s="39">
        <f t="shared" si="162"/>
        <v>42160</v>
      </c>
      <c r="X77" s="39">
        <f t="shared" si="162"/>
        <v>31330</v>
      </c>
      <c r="Y77" s="39">
        <f t="shared" si="162"/>
        <v>32030</v>
      </c>
      <c r="Z77" s="39">
        <f t="shared" si="162"/>
        <v>11510</v>
      </c>
      <c r="AA77" s="39">
        <f t="shared" si="162"/>
        <v>10310</v>
      </c>
      <c r="AB77" s="39">
        <f t="shared" si="162"/>
        <v>46505</v>
      </c>
      <c r="AC77" s="39">
        <f t="shared" si="162"/>
        <v>45605</v>
      </c>
      <c r="AD77" s="39">
        <f t="shared" si="162"/>
        <v>25085</v>
      </c>
      <c r="AE77" s="39">
        <f t="shared" si="94"/>
        <v>420295</v>
      </c>
      <c r="AF77" s="39"/>
      <c r="AG77" s="39">
        <f aca="true" t="shared" si="163" ref="AG77:AR77">AG60-AG75</f>
        <v>10385</v>
      </c>
      <c r="AH77" s="39">
        <f t="shared" si="163"/>
        <v>138725</v>
      </c>
      <c r="AI77" s="39">
        <f t="shared" si="163"/>
        <v>83720</v>
      </c>
      <c r="AJ77" s="39">
        <f t="shared" si="163"/>
        <v>83720</v>
      </c>
      <c r="AK77" s="39">
        <f t="shared" si="163"/>
        <v>83320</v>
      </c>
      <c r="AL77" s="39">
        <f t="shared" si="163"/>
        <v>97285</v>
      </c>
      <c r="AM77" s="39">
        <f t="shared" si="163"/>
        <v>98685</v>
      </c>
      <c r="AN77" s="39">
        <f t="shared" si="163"/>
        <v>57075</v>
      </c>
      <c r="AO77" s="39">
        <f t="shared" si="163"/>
        <v>55175</v>
      </c>
      <c r="AP77" s="39">
        <f t="shared" si="163"/>
        <v>110750</v>
      </c>
      <c r="AQ77" s="39">
        <f t="shared" si="163"/>
        <v>110350</v>
      </c>
      <c r="AR77" s="39">
        <f t="shared" si="163"/>
        <v>68455</v>
      </c>
      <c r="AS77" s="39">
        <f>SUM(AG77:AR77)</f>
        <v>997645</v>
      </c>
      <c r="AT77" s="39"/>
      <c r="AU77" s="39">
        <f aca="true" t="shared" si="164" ref="AU77:BF77">AU60-AU75</f>
        <v>49255</v>
      </c>
      <c r="AV77" s="39">
        <f t="shared" si="164"/>
        <v>145760</v>
      </c>
      <c r="AW77" s="39">
        <f t="shared" si="164"/>
        <v>96410</v>
      </c>
      <c r="AX77" s="39">
        <f t="shared" si="164"/>
        <v>123485</v>
      </c>
      <c r="AY77" s="39">
        <f t="shared" si="164"/>
        <v>122185</v>
      </c>
      <c r="AZ77" s="39">
        <f t="shared" si="164"/>
        <v>161515</v>
      </c>
      <c r="BA77" s="39">
        <f t="shared" si="164"/>
        <v>163615</v>
      </c>
      <c r="BB77" s="39">
        <f t="shared" si="164"/>
        <v>100060</v>
      </c>
      <c r="BC77" s="39">
        <f t="shared" si="164"/>
        <v>97460</v>
      </c>
      <c r="BD77" s="39">
        <f t="shared" si="164"/>
        <v>173270</v>
      </c>
      <c r="BE77" s="39">
        <f t="shared" si="164"/>
        <v>173470</v>
      </c>
      <c r="BF77" s="39">
        <f t="shared" si="164"/>
        <v>107830</v>
      </c>
      <c r="BG77" s="39">
        <f>SUM(AU77:BF77)</f>
        <v>1514315</v>
      </c>
      <c r="BI77" s="39">
        <f>Q77</f>
        <v>166890</v>
      </c>
      <c r="BJ77" s="39">
        <f>AE77</f>
        <v>420295</v>
      </c>
      <c r="BK77" s="39">
        <f>AS77</f>
        <v>997645</v>
      </c>
      <c r="BL77" s="39">
        <f>BG77</f>
        <v>1514315</v>
      </c>
      <c r="BM77" s="39"/>
      <c r="BN77" s="40"/>
      <c r="BO77" s="41"/>
      <c r="BP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</row>
    <row r="78" spans="66:72" ht="12.75">
      <c r="BN78" s="43"/>
      <c r="BO78" s="44"/>
      <c r="BR78" s="39"/>
      <c r="BS78" s="41"/>
      <c r="BT78" s="39"/>
    </row>
    <row r="79" spans="2:68" ht="12.75">
      <c r="B79" s="43" t="s">
        <v>84</v>
      </c>
      <c r="E79" s="39">
        <f>-E235</f>
        <v>-508250</v>
      </c>
      <c r="F79" s="39">
        <f aca="true" t="shared" si="165" ref="F79:P79">-F235</f>
        <v>0</v>
      </c>
      <c r="G79" s="39">
        <f t="shared" si="165"/>
        <v>0</v>
      </c>
      <c r="H79" s="39">
        <f t="shared" si="165"/>
        <v>0</v>
      </c>
      <c r="I79" s="39">
        <f t="shared" si="165"/>
        <v>-100000</v>
      </c>
      <c r="J79" s="39">
        <f t="shared" si="165"/>
        <v>0</v>
      </c>
      <c r="K79" s="39">
        <f t="shared" si="165"/>
        <v>0</v>
      </c>
      <c r="L79" s="39">
        <f t="shared" si="165"/>
        <v>0</v>
      </c>
      <c r="M79" s="39">
        <f t="shared" si="165"/>
        <v>-200000</v>
      </c>
      <c r="N79" s="39">
        <f t="shared" si="165"/>
        <v>0</v>
      </c>
      <c r="O79" s="39">
        <f t="shared" si="165"/>
        <v>0</v>
      </c>
      <c r="P79" s="39">
        <f t="shared" si="165"/>
        <v>0</v>
      </c>
      <c r="Q79" s="39">
        <f t="shared" si="92"/>
        <v>-808250</v>
      </c>
      <c r="R79" s="39"/>
      <c r="S79" s="39">
        <f>-S235</f>
        <v>-252750</v>
      </c>
      <c r="T79" s="39">
        <f aca="true" t="shared" si="166" ref="T79:AD79">-T235</f>
        <v>0</v>
      </c>
      <c r="U79" s="39">
        <f t="shared" si="166"/>
        <v>0</v>
      </c>
      <c r="V79" s="39">
        <f t="shared" si="166"/>
        <v>0</v>
      </c>
      <c r="W79" s="39">
        <f t="shared" si="166"/>
        <v>0</v>
      </c>
      <c r="X79" s="39">
        <f t="shared" si="166"/>
        <v>0</v>
      </c>
      <c r="Y79" s="39">
        <f t="shared" si="166"/>
        <v>0</v>
      </c>
      <c r="Z79" s="39">
        <f t="shared" si="166"/>
        <v>0</v>
      </c>
      <c r="AA79" s="39">
        <f t="shared" si="166"/>
        <v>-100000</v>
      </c>
      <c r="AB79" s="39">
        <f t="shared" si="166"/>
        <v>0</v>
      </c>
      <c r="AC79" s="39">
        <f t="shared" si="166"/>
        <v>0</v>
      </c>
      <c r="AD79" s="39">
        <f t="shared" si="166"/>
        <v>0</v>
      </c>
      <c r="AE79" s="39">
        <f t="shared" si="94"/>
        <v>-352750</v>
      </c>
      <c r="AF79" s="39"/>
      <c r="AG79" s="39">
        <f>-AG235</f>
        <v>-250000</v>
      </c>
      <c r="AH79" s="39">
        <f aca="true" t="shared" si="167" ref="AH79:AR79">-AH235</f>
        <v>0</v>
      </c>
      <c r="AI79" s="39">
        <f t="shared" si="167"/>
        <v>0</v>
      </c>
      <c r="AJ79" s="39">
        <f t="shared" si="167"/>
        <v>0</v>
      </c>
      <c r="AK79" s="39">
        <f t="shared" si="167"/>
        <v>0</v>
      </c>
      <c r="AL79" s="39">
        <f t="shared" si="167"/>
        <v>0</v>
      </c>
      <c r="AM79" s="39">
        <f t="shared" si="167"/>
        <v>0</v>
      </c>
      <c r="AN79" s="39">
        <f t="shared" si="167"/>
        <v>0</v>
      </c>
      <c r="AO79" s="39">
        <f t="shared" si="167"/>
        <v>-100000</v>
      </c>
      <c r="AP79" s="39">
        <f t="shared" si="167"/>
        <v>0</v>
      </c>
      <c r="AQ79" s="39">
        <f t="shared" si="167"/>
        <v>0</v>
      </c>
      <c r="AR79" s="39">
        <f t="shared" si="167"/>
        <v>0</v>
      </c>
      <c r="AS79" s="39">
        <f>SUM(AG79:AR79)</f>
        <v>-350000</v>
      </c>
      <c r="AT79" s="39"/>
      <c r="AU79" s="39">
        <f>-AU235</f>
        <v>-250000</v>
      </c>
      <c r="AV79" s="39">
        <f aca="true" t="shared" si="168" ref="AV79:BF79">-AV235</f>
        <v>0</v>
      </c>
      <c r="AW79" s="39">
        <f t="shared" si="168"/>
        <v>0</v>
      </c>
      <c r="AX79" s="39">
        <f t="shared" si="168"/>
        <v>0</v>
      </c>
      <c r="AY79" s="39">
        <f t="shared" si="168"/>
        <v>0</v>
      </c>
      <c r="AZ79" s="39">
        <f t="shared" si="168"/>
        <v>0</v>
      </c>
      <c r="BA79" s="39">
        <f t="shared" si="168"/>
        <v>0</v>
      </c>
      <c r="BB79" s="39">
        <f t="shared" si="168"/>
        <v>0</v>
      </c>
      <c r="BC79" s="39">
        <f t="shared" si="168"/>
        <v>-100000</v>
      </c>
      <c r="BD79" s="39">
        <f t="shared" si="168"/>
        <v>0</v>
      </c>
      <c r="BE79" s="39">
        <f t="shared" si="168"/>
        <v>0</v>
      </c>
      <c r="BF79" s="39">
        <f t="shared" si="168"/>
        <v>0</v>
      </c>
      <c r="BG79" s="39">
        <f>SUM(AU79:BF79)</f>
        <v>-350000</v>
      </c>
      <c r="BI79" s="39">
        <f>Q79</f>
        <v>-808250</v>
      </c>
      <c r="BJ79" s="39">
        <f>AE79</f>
        <v>-352750</v>
      </c>
      <c r="BK79" s="39">
        <f>AS79</f>
        <v>-350000</v>
      </c>
      <c r="BL79" s="39">
        <f>BG79</f>
        <v>-350000</v>
      </c>
      <c r="BN79" s="43"/>
      <c r="BO79" s="44"/>
      <c r="BP79" s="39"/>
    </row>
    <row r="80" spans="66:67" ht="12.75">
      <c r="BN80" s="43"/>
      <c r="BO80" s="44"/>
    </row>
    <row r="81" spans="1:68" ht="12.75" hidden="1">
      <c r="A81" s="39"/>
      <c r="B81" s="43" t="s">
        <v>23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f t="shared" si="92"/>
        <v>0</v>
      </c>
      <c r="R81" s="39"/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f t="shared" si="94"/>
        <v>0</v>
      </c>
      <c r="AF81" s="39"/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  <c r="AN81" s="39">
        <v>0</v>
      </c>
      <c r="AO81" s="39">
        <v>0</v>
      </c>
      <c r="AP81" s="39">
        <v>0</v>
      </c>
      <c r="AQ81" s="39">
        <v>0</v>
      </c>
      <c r="AR81" s="39">
        <v>0</v>
      </c>
      <c r="AS81" s="39">
        <f>SUM(AG81:AR81)</f>
        <v>0</v>
      </c>
      <c r="AT81" s="39"/>
      <c r="AU81" s="39">
        <v>0</v>
      </c>
      <c r="AV81" s="39">
        <v>0</v>
      </c>
      <c r="AW81" s="39">
        <v>0</v>
      </c>
      <c r="AX81" s="39">
        <v>0</v>
      </c>
      <c r="AY81" s="39">
        <v>0</v>
      </c>
      <c r="AZ81" s="39">
        <v>0</v>
      </c>
      <c r="BA81" s="39">
        <v>0</v>
      </c>
      <c r="BB81" s="39">
        <v>0</v>
      </c>
      <c r="BC81" s="39">
        <v>0</v>
      </c>
      <c r="BD81" s="39">
        <v>0</v>
      </c>
      <c r="BE81" s="39">
        <v>0</v>
      </c>
      <c r="BF81" s="39">
        <v>0</v>
      </c>
      <c r="BG81" s="39">
        <f>SUM(AU81:BF81)</f>
        <v>0</v>
      </c>
      <c r="BI81" s="39">
        <f>Q81</f>
        <v>0</v>
      </c>
      <c r="BJ81" s="39">
        <f>AE81</f>
        <v>0</v>
      </c>
      <c r="BK81" s="39">
        <f>AS81</f>
        <v>0</v>
      </c>
      <c r="BL81" s="39">
        <f>BG81</f>
        <v>0</v>
      </c>
      <c r="BN81" s="43"/>
      <c r="BO81" s="44"/>
      <c r="BP81" s="39"/>
    </row>
    <row r="82" spans="1:67" ht="12.75" hidden="1">
      <c r="A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>
        <f t="shared" si="92"/>
        <v>0</v>
      </c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>
        <f t="shared" si="94"/>
        <v>0</v>
      </c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>
        <f>SUM(AG82:AR82)</f>
        <v>0</v>
      </c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>
        <f>SUM(AU82:BF82)</f>
        <v>0</v>
      </c>
      <c r="BI82" s="42">
        <f>Q82</f>
        <v>0</v>
      </c>
      <c r="BN82" s="43"/>
      <c r="BO82" s="44"/>
    </row>
    <row r="83" spans="1:68" ht="12.75">
      <c r="A83" s="39"/>
      <c r="B83" s="63" t="s">
        <v>72</v>
      </c>
      <c r="E83" s="39">
        <f>E44</f>
        <v>0</v>
      </c>
      <c r="F83" s="39">
        <f aca="true" t="shared" si="169" ref="F83:P83">F44</f>
        <v>0</v>
      </c>
      <c r="G83" s="39">
        <f t="shared" si="169"/>
        <v>0</v>
      </c>
      <c r="H83" s="39">
        <f t="shared" si="169"/>
        <v>0</v>
      </c>
      <c r="I83" s="39">
        <f t="shared" si="169"/>
        <v>0</v>
      </c>
      <c r="J83" s="39">
        <f t="shared" si="169"/>
        <v>0</v>
      </c>
      <c r="K83" s="39">
        <f t="shared" si="169"/>
        <v>0</v>
      </c>
      <c r="L83" s="39">
        <f t="shared" si="169"/>
        <v>0</v>
      </c>
      <c r="M83" s="39">
        <f t="shared" si="169"/>
        <v>0</v>
      </c>
      <c r="N83" s="39">
        <f t="shared" si="169"/>
        <v>0</v>
      </c>
      <c r="O83" s="39">
        <f t="shared" si="169"/>
        <v>0</v>
      </c>
      <c r="P83" s="39">
        <f t="shared" si="169"/>
        <v>0</v>
      </c>
      <c r="Q83" s="39">
        <f t="shared" si="92"/>
        <v>0</v>
      </c>
      <c r="R83" s="39"/>
      <c r="S83" s="39">
        <f>S44</f>
        <v>0</v>
      </c>
      <c r="T83" s="39">
        <f aca="true" t="shared" si="170" ref="T83:AD83">T44</f>
        <v>0</v>
      </c>
      <c r="U83" s="39">
        <f t="shared" si="170"/>
        <v>0</v>
      </c>
      <c r="V83" s="39">
        <f t="shared" si="170"/>
        <v>0</v>
      </c>
      <c r="W83" s="39">
        <f t="shared" si="170"/>
        <v>0</v>
      </c>
      <c r="X83" s="39">
        <f t="shared" si="170"/>
        <v>0</v>
      </c>
      <c r="Y83" s="39">
        <f t="shared" si="170"/>
        <v>0</v>
      </c>
      <c r="Z83" s="39">
        <f t="shared" si="170"/>
        <v>0</v>
      </c>
      <c r="AA83" s="39">
        <f t="shared" si="170"/>
        <v>0</v>
      </c>
      <c r="AB83" s="39">
        <f t="shared" si="170"/>
        <v>0</v>
      </c>
      <c r="AC83" s="39">
        <f t="shared" si="170"/>
        <v>0</v>
      </c>
      <c r="AD83" s="39">
        <f t="shared" si="170"/>
        <v>0</v>
      </c>
      <c r="AE83" s="39">
        <f t="shared" si="94"/>
        <v>0</v>
      </c>
      <c r="AF83" s="39"/>
      <c r="AG83" s="39">
        <f>AG44</f>
        <v>0</v>
      </c>
      <c r="AH83" s="39">
        <f aca="true" t="shared" si="171" ref="AH83:AR83">AH44</f>
        <v>0</v>
      </c>
      <c r="AI83" s="39">
        <f t="shared" si="171"/>
        <v>0</v>
      </c>
      <c r="AJ83" s="39">
        <f t="shared" si="171"/>
        <v>0</v>
      </c>
      <c r="AK83" s="39">
        <f t="shared" si="171"/>
        <v>0</v>
      </c>
      <c r="AL83" s="39">
        <f t="shared" si="171"/>
        <v>0</v>
      </c>
      <c r="AM83" s="39">
        <f t="shared" si="171"/>
        <v>0</v>
      </c>
      <c r="AN83" s="39">
        <f t="shared" si="171"/>
        <v>0</v>
      </c>
      <c r="AO83" s="39">
        <f t="shared" si="171"/>
        <v>0</v>
      </c>
      <c r="AP83" s="39">
        <f t="shared" si="171"/>
        <v>0</v>
      </c>
      <c r="AQ83" s="39">
        <f t="shared" si="171"/>
        <v>0</v>
      </c>
      <c r="AR83" s="39">
        <f t="shared" si="171"/>
        <v>0</v>
      </c>
      <c r="AS83" s="39">
        <f>SUM(AG83:AR83)</f>
        <v>0</v>
      </c>
      <c r="AT83" s="39"/>
      <c r="AU83" s="39">
        <f>AU44</f>
        <v>0</v>
      </c>
      <c r="AV83" s="39">
        <f aca="true" t="shared" si="172" ref="AV83:BF83">AV44</f>
        <v>0</v>
      </c>
      <c r="AW83" s="39">
        <f t="shared" si="172"/>
        <v>0</v>
      </c>
      <c r="AX83" s="39">
        <f t="shared" si="172"/>
        <v>0</v>
      </c>
      <c r="AY83" s="39">
        <f t="shared" si="172"/>
        <v>0</v>
      </c>
      <c r="AZ83" s="39">
        <f t="shared" si="172"/>
        <v>0</v>
      </c>
      <c r="BA83" s="39">
        <f t="shared" si="172"/>
        <v>0</v>
      </c>
      <c r="BB83" s="39">
        <f t="shared" si="172"/>
        <v>0</v>
      </c>
      <c r="BC83" s="39">
        <f t="shared" si="172"/>
        <v>0</v>
      </c>
      <c r="BD83" s="39">
        <f t="shared" si="172"/>
        <v>0</v>
      </c>
      <c r="BE83" s="39">
        <f t="shared" si="172"/>
        <v>0</v>
      </c>
      <c r="BF83" s="39">
        <f t="shared" si="172"/>
        <v>0</v>
      </c>
      <c r="BG83" s="39">
        <f>SUM(AU83:BF83)</f>
        <v>0</v>
      </c>
      <c r="BI83" s="39">
        <f>Q83</f>
        <v>0</v>
      </c>
      <c r="BJ83" s="39">
        <f>AE83</f>
        <v>0</v>
      </c>
      <c r="BK83" s="39">
        <f>AS83</f>
        <v>0</v>
      </c>
      <c r="BL83" s="39">
        <f>BG83</f>
        <v>0</v>
      </c>
      <c r="BN83" s="63"/>
      <c r="BO83" s="44"/>
      <c r="BP83" s="39"/>
    </row>
    <row r="84" spans="1:68" ht="12.75">
      <c r="A84" s="39"/>
      <c r="B84" s="63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I84" s="39"/>
      <c r="BJ84" s="39"/>
      <c r="BK84" s="39"/>
      <c r="BL84" s="39"/>
      <c r="BN84" s="63"/>
      <c r="BO84" s="44"/>
      <c r="BP84" s="39"/>
    </row>
    <row r="85" spans="2:68" ht="12.75">
      <c r="B85" s="43" t="s">
        <v>63</v>
      </c>
      <c r="E85" s="42">
        <f aca="true" t="shared" si="173" ref="E85:N85">SUM(E77:E83)</f>
        <v>-572250</v>
      </c>
      <c r="F85" s="42">
        <f t="shared" si="173"/>
        <v>131700</v>
      </c>
      <c r="G85" s="42">
        <f t="shared" si="173"/>
        <v>35450</v>
      </c>
      <c r="H85" s="42">
        <f t="shared" si="173"/>
        <v>35450</v>
      </c>
      <c r="I85" s="42">
        <f t="shared" si="173"/>
        <v>-62850</v>
      </c>
      <c r="J85" s="42">
        <f t="shared" si="173"/>
        <v>-10975</v>
      </c>
      <c r="K85" s="42">
        <f t="shared" si="173"/>
        <v>-10975</v>
      </c>
      <c r="L85" s="42">
        <f t="shared" si="173"/>
        <v>-10975</v>
      </c>
      <c r="M85" s="42">
        <f t="shared" si="173"/>
        <v>-211775</v>
      </c>
      <c r="N85" s="42">
        <f t="shared" si="173"/>
        <v>12480</v>
      </c>
      <c r="O85" s="42">
        <f aca="true" t="shared" si="174" ref="O85:AB85">SUM(O77:O83)</f>
        <v>11680</v>
      </c>
      <c r="P85" s="42">
        <f t="shared" si="174"/>
        <v>11680</v>
      </c>
      <c r="Q85" s="42">
        <f t="shared" si="92"/>
        <v>-641360</v>
      </c>
      <c r="S85" s="42">
        <f t="shared" si="174"/>
        <v>-264970</v>
      </c>
      <c r="T85" s="42">
        <f t="shared" si="174"/>
        <v>104460</v>
      </c>
      <c r="U85" s="42">
        <f t="shared" si="174"/>
        <v>41760</v>
      </c>
      <c r="V85" s="42">
        <f t="shared" si="174"/>
        <v>41760</v>
      </c>
      <c r="W85" s="42">
        <f t="shared" si="174"/>
        <v>42160</v>
      </c>
      <c r="X85" s="42">
        <f t="shared" si="174"/>
        <v>31330</v>
      </c>
      <c r="Y85" s="42">
        <f t="shared" si="174"/>
        <v>32030</v>
      </c>
      <c r="Z85" s="42">
        <f t="shared" si="174"/>
        <v>11510</v>
      </c>
      <c r="AA85" s="42">
        <f t="shared" si="174"/>
        <v>-89690</v>
      </c>
      <c r="AB85" s="42">
        <f t="shared" si="174"/>
        <v>46505</v>
      </c>
      <c r="AC85" s="42">
        <f>SUM(AC77:AC83)</f>
        <v>45605</v>
      </c>
      <c r="AD85" s="42">
        <f>SUM(AD77:AD83)</f>
        <v>25085</v>
      </c>
      <c r="AE85" s="42">
        <f t="shared" si="94"/>
        <v>67545</v>
      </c>
      <c r="AG85" s="42">
        <f aca="true" t="shared" si="175" ref="AG85:AP85">SUM(AG77:AG83)</f>
        <v>-239615</v>
      </c>
      <c r="AH85" s="42">
        <f t="shared" si="175"/>
        <v>138725</v>
      </c>
      <c r="AI85" s="42">
        <f t="shared" si="175"/>
        <v>83720</v>
      </c>
      <c r="AJ85" s="42">
        <f t="shared" si="175"/>
        <v>83720</v>
      </c>
      <c r="AK85" s="42">
        <f t="shared" si="175"/>
        <v>83320</v>
      </c>
      <c r="AL85" s="42">
        <f t="shared" si="175"/>
        <v>97285</v>
      </c>
      <c r="AM85" s="42">
        <f t="shared" si="175"/>
        <v>98685</v>
      </c>
      <c r="AN85" s="42">
        <f t="shared" si="175"/>
        <v>57075</v>
      </c>
      <c r="AO85" s="42">
        <f t="shared" si="175"/>
        <v>-44825</v>
      </c>
      <c r="AP85" s="42">
        <f t="shared" si="175"/>
        <v>110750</v>
      </c>
      <c r="AQ85" s="42">
        <f>SUM(AQ77:AQ83)</f>
        <v>110350</v>
      </c>
      <c r="AR85" s="42">
        <f>SUM(AR77:AR83)</f>
        <v>68455</v>
      </c>
      <c r="AS85" s="42">
        <f>SUM(AG85:AR85)</f>
        <v>647645</v>
      </c>
      <c r="AU85" s="42">
        <f aca="true" t="shared" si="176" ref="AU85:BD85">SUM(AU77:AU83)</f>
        <v>-200745</v>
      </c>
      <c r="AV85" s="42">
        <f t="shared" si="176"/>
        <v>145760</v>
      </c>
      <c r="AW85" s="42">
        <f t="shared" si="176"/>
        <v>96410</v>
      </c>
      <c r="AX85" s="42">
        <f t="shared" si="176"/>
        <v>123485</v>
      </c>
      <c r="AY85" s="42">
        <f t="shared" si="176"/>
        <v>122185</v>
      </c>
      <c r="AZ85" s="42">
        <f t="shared" si="176"/>
        <v>161515</v>
      </c>
      <c r="BA85" s="42">
        <f t="shared" si="176"/>
        <v>163615</v>
      </c>
      <c r="BB85" s="42">
        <f t="shared" si="176"/>
        <v>100060</v>
      </c>
      <c r="BC85" s="42">
        <f t="shared" si="176"/>
        <v>-2540</v>
      </c>
      <c r="BD85" s="42">
        <f t="shared" si="176"/>
        <v>173270</v>
      </c>
      <c r="BE85" s="42">
        <f>SUM(BE77:BE83)</f>
        <v>173470</v>
      </c>
      <c r="BF85" s="42">
        <f>SUM(BF77:BF83)</f>
        <v>107830</v>
      </c>
      <c r="BG85" s="42">
        <f>SUM(AU85:BF85)</f>
        <v>1164315</v>
      </c>
      <c r="BI85" s="42">
        <f>Q85</f>
        <v>-641360</v>
      </c>
      <c r="BJ85" s="39">
        <f>AE85</f>
        <v>67545</v>
      </c>
      <c r="BK85" s="39">
        <f>AS85</f>
        <v>647645</v>
      </c>
      <c r="BL85" s="39">
        <f>BG85</f>
        <v>1164315</v>
      </c>
      <c r="BN85" s="43"/>
      <c r="BO85" s="44"/>
      <c r="BP85" s="39"/>
    </row>
    <row r="86" spans="1:68" ht="12.75">
      <c r="A86" s="39"/>
      <c r="B86" s="63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I86" s="39"/>
      <c r="BJ86" s="39"/>
      <c r="BK86" s="39"/>
      <c r="BL86" s="39"/>
      <c r="BN86" s="63"/>
      <c r="BO86" s="44"/>
      <c r="BP86" s="39"/>
    </row>
    <row r="87" spans="1:69" ht="12.75">
      <c r="A87" s="39">
        <v>0</v>
      </c>
      <c r="B87" s="43" t="s">
        <v>24</v>
      </c>
      <c r="E87" s="39">
        <f>A87+E85</f>
        <v>-572250</v>
      </c>
      <c r="F87" s="39">
        <f aca="true" t="shared" si="177" ref="F87:N87">E87+F85</f>
        <v>-440550</v>
      </c>
      <c r="G87" s="39">
        <f t="shared" si="177"/>
        <v>-405100</v>
      </c>
      <c r="H87" s="39">
        <f t="shared" si="177"/>
        <v>-369650</v>
      </c>
      <c r="I87" s="39">
        <f>H87+I85</f>
        <v>-432500</v>
      </c>
      <c r="J87" s="39">
        <f t="shared" si="177"/>
        <v>-443475</v>
      </c>
      <c r="K87" s="39">
        <f t="shared" si="177"/>
        <v>-454450</v>
      </c>
      <c r="L87" s="39">
        <f t="shared" si="177"/>
        <v>-465425</v>
      </c>
      <c r="M87" s="39">
        <f t="shared" si="177"/>
        <v>-677200</v>
      </c>
      <c r="N87" s="39">
        <f t="shared" si="177"/>
        <v>-664720</v>
      </c>
      <c r="O87" s="39">
        <f>N87+O85</f>
        <v>-653040</v>
      </c>
      <c r="P87" s="39">
        <f>O87+P85</f>
        <v>-641360</v>
      </c>
      <c r="Q87" s="39">
        <f>P87</f>
        <v>-641360</v>
      </c>
      <c r="R87" s="39"/>
      <c r="S87" s="39">
        <f>P87+S85</f>
        <v>-906330</v>
      </c>
      <c r="T87" s="39">
        <f aca="true" t="shared" si="178" ref="T87:AB87">S87+T85</f>
        <v>-801870</v>
      </c>
      <c r="U87" s="39">
        <f t="shared" si="178"/>
        <v>-760110</v>
      </c>
      <c r="V87" s="39">
        <f t="shared" si="178"/>
        <v>-718350</v>
      </c>
      <c r="W87" s="39">
        <f t="shared" si="178"/>
        <v>-676190</v>
      </c>
      <c r="X87" s="39">
        <f t="shared" si="178"/>
        <v>-644860</v>
      </c>
      <c r="Y87" s="39">
        <f t="shared" si="178"/>
        <v>-612830</v>
      </c>
      <c r="Z87" s="39">
        <f t="shared" si="178"/>
        <v>-601320</v>
      </c>
      <c r="AA87" s="39">
        <f t="shared" si="178"/>
        <v>-691010</v>
      </c>
      <c r="AB87" s="39">
        <f t="shared" si="178"/>
        <v>-644505</v>
      </c>
      <c r="AC87" s="39">
        <f>AB87+AC85</f>
        <v>-598900</v>
      </c>
      <c r="AD87" s="39">
        <f>AC87+AD85</f>
        <v>-573815</v>
      </c>
      <c r="AE87" s="39">
        <f>AD87</f>
        <v>-573815</v>
      </c>
      <c r="AF87" s="39"/>
      <c r="AG87" s="39">
        <f>AD87+AG85</f>
        <v>-813430</v>
      </c>
      <c r="AH87" s="39">
        <f aca="true" t="shared" si="179" ref="AH87:AP87">AG87+AH85</f>
        <v>-674705</v>
      </c>
      <c r="AI87" s="39">
        <f t="shared" si="179"/>
        <v>-590985</v>
      </c>
      <c r="AJ87" s="39">
        <f t="shared" si="179"/>
        <v>-507265</v>
      </c>
      <c r="AK87" s="39">
        <f t="shared" si="179"/>
        <v>-423945</v>
      </c>
      <c r="AL87" s="39">
        <f t="shared" si="179"/>
        <v>-326660</v>
      </c>
      <c r="AM87" s="39">
        <f t="shared" si="179"/>
        <v>-227975</v>
      </c>
      <c r="AN87" s="39">
        <f t="shared" si="179"/>
        <v>-170900</v>
      </c>
      <c r="AO87" s="39">
        <f t="shared" si="179"/>
        <v>-215725</v>
      </c>
      <c r="AP87" s="39">
        <f t="shared" si="179"/>
        <v>-104975</v>
      </c>
      <c r="AQ87" s="39">
        <f>AP87+AQ85</f>
        <v>5375</v>
      </c>
      <c r="AR87" s="39">
        <f>AQ87+AR85</f>
        <v>73830</v>
      </c>
      <c r="AS87" s="39">
        <f>AR87</f>
        <v>73830</v>
      </c>
      <c r="AT87" s="39"/>
      <c r="AU87" s="39">
        <f>AR87+AU85</f>
        <v>-126915</v>
      </c>
      <c r="AV87" s="39">
        <f aca="true" t="shared" si="180" ref="AV87:BD87">AU87+AV85</f>
        <v>18845</v>
      </c>
      <c r="AW87" s="39">
        <f t="shared" si="180"/>
        <v>115255</v>
      </c>
      <c r="AX87" s="39">
        <f t="shared" si="180"/>
        <v>238740</v>
      </c>
      <c r="AY87" s="39">
        <f t="shared" si="180"/>
        <v>360925</v>
      </c>
      <c r="AZ87" s="39">
        <f t="shared" si="180"/>
        <v>522440</v>
      </c>
      <c r="BA87" s="39">
        <f t="shared" si="180"/>
        <v>686055</v>
      </c>
      <c r="BB87" s="39">
        <f t="shared" si="180"/>
        <v>786115</v>
      </c>
      <c r="BC87" s="39">
        <f t="shared" si="180"/>
        <v>783575</v>
      </c>
      <c r="BD87" s="39">
        <f t="shared" si="180"/>
        <v>956845</v>
      </c>
      <c r="BE87" s="39">
        <f>BD87+BE85</f>
        <v>1130315</v>
      </c>
      <c r="BF87" s="39">
        <f>BE87+BF85</f>
        <v>1238145</v>
      </c>
      <c r="BG87" s="39">
        <f>BF87</f>
        <v>1238145</v>
      </c>
      <c r="BI87" s="39">
        <f>Q87</f>
        <v>-641360</v>
      </c>
      <c r="BJ87" s="39">
        <f>AE87</f>
        <v>-573815</v>
      </c>
      <c r="BK87" s="39">
        <f>AS87</f>
        <v>73830</v>
      </c>
      <c r="BL87" s="39">
        <f>BG87</f>
        <v>1238145</v>
      </c>
      <c r="BN87" s="43"/>
      <c r="BO87" s="44"/>
      <c r="BP87" s="39"/>
      <c r="BQ87" s="39"/>
    </row>
    <row r="88" spans="61:62" ht="12.75">
      <c r="BI88" s="39"/>
      <c r="BJ88" s="39"/>
    </row>
    <row r="89" ht="12.75">
      <c r="BN89" s="66"/>
    </row>
    <row r="90" spans="1:64" ht="12.75">
      <c r="A90" s="44"/>
      <c r="BJ90" s="39"/>
      <c r="BK90" s="39"/>
      <c r="BL90" s="39"/>
    </row>
    <row r="91" spans="62:64" ht="12.75">
      <c r="BJ91" s="39"/>
      <c r="BK91" s="39"/>
      <c r="BL91" s="39"/>
    </row>
    <row r="92" spans="62:64" ht="12.75">
      <c r="BJ92" s="39"/>
      <c r="BK92" s="39"/>
      <c r="BL92" s="39"/>
    </row>
    <row r="93" spans="62:64" ht="12.75">
      <c r="BJ93" s="39"/>
      <c r="BK93" s="39"/>
      <c r="BL93" s="39"/>
    </row>
    <row r="94" spans="62:63" ht="12.75">
      <c r="BJ94" s="39"/>
      <c r="BK94" s="39"/>
    </row>
    <row r="95" ht="12.75">
      <c r="B95" s="43" t="str">
        <f>B50</f>
        <v>Tucows Inc. Registry Operations for .KIDS Domains, Inc.</v>
      </c>
    </row>
    <row r="96" ht="12.75">
      <c r="B96" s="43" t="s">
        <v>25</v>
      </c>
    </row>
    <row r="97" spans="2:4" ht="15">
      <c r="B97" s="45" t="s">
        <v>90</v>
      </c>
      <c r="C97" s="67"/>
      <c r="D97" s="68"/>
    </row>
    <row r="99" spans="2:71" s="46" customFormat="1" ht="12.75">
      <c r="B99" s="47" t="s">
        <v>1</v>
      </c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S99" s="50"/>
    </row>
    <row r="100" spans="2:71" s="23" customFormat="1" ht="12.75">
      <c r="B100" s="24" t="s">
        <v>0</v>
      </c>
      <c r="C100" s="25"/>
      <c r="D100" s="26"/>
      <c r="E100" s="26">
        <f>+E7</f>
        <v>36892</v>
      </c>
      <c r="F100" s="26">
        <f aca="true" t="shared" si="181" ref="F100:BL100">+F7</f>
        <v>36923</v>
      </c>
      <c r="G100" s="26">
        <f t="shared" si="181"/>
        <v>36951</v>
      </c>
      <c r="H100" s="26">
        <f t="shared" si="181"/>
        <v>36982</v>
      </c>
      <c r="I100" s="26">
        <f t="shared" si="181"/>
        <v>37012</v>
      </c>
      <c r="J100" s="26">
        <f t="shared" si="181"/>
        <v>37043</v>
      </c>
      <c r="K100" s="26">
        <f t="shared" si="181"/>
        <v>37073</v>
      </c>
      <c r="L100" s="26">
        <f t="shared" si="181"/>
        <v>37104</v>
      </c>
      <c r="M100" s="26">
        <f t="shared" si="181"/>
        <v>37135</v>
      </c>
      <c r="N100" s="26">
        <f t="shared" si="181"/>
        <v>37165</v>
      </c>
      <c r="O100" s="26">
        <f t="shared" si="181"/>
        <v>37196</v>
      </c>
      <c r="P100" s="26">
        <f t="shared" si="181"/>
        <v>37226</v>
      </c>
      <c r="Q100" s="26" t="str">
        <f t="shared" si="181"/>
        <v>Total-01</v>
      </c>
      <c r="R100" s="26"/>
      <c r="S100" s="26">
        <f t="shared" si="181"/>
        <v>37257</v>
      </c>
      <c r="T100" s="26">
        <f t="shared" si="181"/>
        <v>37288</v>
      </c>
      <c r="U100" s="26">
        <f t="shared" si="181"/>
        <v>37316</v>
      </c>
      <c r="V100" s="26">
        <f t="shared" si="181"/>
        <v>37347</v>
      </c>
      <c r="W100" s="26">
        <f t="shared" si="181"/>
        <v>37377</v>
      </c>
      <c r="X100" s="26">
        <f t="shared" si="181"/>
        <v>37408</v>
      </c>
      <c r="Y100" s="26">
        <f t="shared" si="181"/>
        <v>37438</v>
      </c>
      <c r="Z100" s="26">
        <f t="shared" si="181"/>
        <v>37469</v>
      </c>
      <c r="AA100" s="26">
        <f t="shared" si="181"/>
        <v>37500</v>
      </c>
      <c r="AB100" s="26">
        <f t="shared" si="181"/>
        <v>37530</v>
      </c>
      <c r="AC100" s="26">
        <f t="shared" si="181"/>
        <v>37561</v>
      </c>
      <c r="AD100" s="26">
        <f t="shared" si="181"/>
        <v>37591</v>
      </c>
      <c r="AE100" s="26" t="str">
        <f t="shared" si="181"/>
        <v>Total-02</v>
      </c>
      <c r="AF100" s="26"/>
      <c r="AG100" s="26">
        <f t="shared" si="181"/>
        <v>37622</v>
      </c>
      <c r="AH100" s="26">
        <f t="shared" si="181"/>
        <v>37653</v>
      </c>
      <c r="AI100" s="26">
        <f t="shared" si="181"/>
        <v>37681</v>
      </c>
      <c r="AJ100" s="26">
        <f t="shared" si="181"/>
        <v>37712</v>
      </c>
      <c r="AK100" s="26">
        <f t="shared" si="181"/>
        <v>37742</v>
      </c>
      <c r="AL100" s="26">
        <f t="shared" si="181"/>
        <v>37773</v>
      </c>
      <c r="AM100" s="26">
        <f t="shared" si="181"/>
        <v>37803</v>
      </c>
      <c r="AN100" s="26">
        <f t="shared" si="181"/>
        <v>37834</v>
      </c>
      <c r="AO100" s="26">
        <f t="shared" si="181"/>
        <v>37865</v>
      </c>
      <c r="AP100" s="26">
        <f t="shared" si="181"/>
        <v>37895</v>
      </c>
      <c r="AQ100" s="26">
        <f t="shared" si="181"/>
        <v>37926</v>
      </c>
      <c r="AR100" s="26">
        <f t="shared" si="181"/>
        <v>37956</v>
      </c>
      <c r="AS100" s="26" t="str">
        <f t="shared" si="181"/>
        <v>Total-03</v>
      </c>
      <c r="AT100" s="26"/>
      <c r="AU100" s="26">
        <f t="shared" si="181"/>
        <v>37987</v>
      </c>
      <c r="AV100" s="26">
        <f t="shared" si="181"/>
        <v>38018</v>
      </c>
      <c r="AW100" s="26">
        <f t="shared" si="181"/>
        <v>38047</v>
      </c>
      <c r="AX100" s="26">
        <f t="shared" si="181"/>
        <v>38078</v>
      </c>
      <c r="AY100" s="26">
        <f t="shared" si="181"/>
        <v>38108</v>
      </c>
      <c r="AZ100" s="26">
        <f t="shared" si="181"/>
        <v>38139</v>
      </c>
      <c r="BA100" s="26">
        <f t="shared" si="181"/>
        <v>38169</v>
      </c>
      <c r="BB100" s="26">
        <f t="shared" si="181"/>
        <v>38200</v>
      </c>
      <c r="BC100" s="26">
        <f t="shared" si="181"/>
        <v>38231</v>
      </c>
      <c r="BD100" s="26">
        <f t="shared" si="181"/>
        <v>38261</v>
      </c>
      <c r="BE100" s="26">
        <f t="shared" si="181"/>
        <v>38292</v>
      </c>
      <c r="BF100" s="26">
        <f t="shared" si="181"/>
        <v>38322</v>
      </c>
      <c r="BG100" s="26" t="str">
        <f t="shared" si="181"/>
        <v>Total-04</v>
      </c>
      <c r="BH100" s="26"/>
      <c r="BI100" s="26" t="str">
        <f t="shared" si="181"/>
        <v>2001</v>
      </c>
      <c r="BJ100" s="26" t="str">
        <f t="shared" si="181"/>
        <v>2002</v>
      </c>
      <c r="BK100" s="26" t="str">
        <f t="shared" si="181"/>
        <v>2003</v>
      </c>
      <c r="BL100" s="26" t="str">
        <f t="shared" si="181"/>
        <v>2004</v>
      </c>
      <c r="BS100" s="27"/>
    </row>
    <row r="102" spans="2:3" ht="12.75">
      <c r="B102" s="65" t="s">
        <v>26</v>
      </c>
      <c r="C102" s="69"/>
    </row>
    <row r="103" spans="2:3" ht="12.75">
      <c r="B103" s="65"/>
      <c r="C103" s="69"/>
    </row>
    <row r="104" ht="12.75">
      <c r="B104" s="65" t="s">
        <v>27</v>
      </c>
    </row>
    <row r="105" spans="1:64" ht="12.75">
      <c r="A105" s="39"/>
      <c r="B105" s="65"/>
      <c r="C105" s="69" t="s">
        <v>28</v>
      </c>
      <c r="E105" s="39">
        <f aca="true" t="shared" si="182" ref="E105:N105">E87</f>
        <v>-572250</v>
      </c>
      <c r="F105" s="39">
        <f t="shared" si="182"/>
        <v>-440550</v>
      </c>
      <c r="G105" s="39">
        <f t="shared" si="182"/>
        <v>-405100</v>
      </c>
      <c r="H105" s="39">
        <f t="shared" si="182"/>
        <v>-369650</v>
      </c>
      <c r="I105" s="39">
        <f t="shared" si="182"/>
        <v>-432500</v>
      </c>
      <c r="J105" s="39">
        <f t="shared" si="182"/>
        <v>-443475</v>
      </c>
      <c r="K105" s="39">
        <f t="shared" si="182"/>
        <v>-454450</v>
      </c>
      <c r="L105" s="39">
        <f t="shared" si="182"/>
        <v>-465425</v>
      </c>
      <c r="M105" s="39">
        <f t="shared" si="182"/>
        <v>-677200</v>
      </c>
      <c r="N105" s="39">
        <f t="shared" si="182"/>
        <v>-664720</v>
      </c>
      <c r="O105" s="39">
        <f aca="true" t="shared" si="183" ref="O105:AB105">O87</f>
        <v>-653040</v>
      </c>
      <c r="P105" s="39">
        <f t="shared" si="183"/>
        <v>-641360</v>
      </c>
      <c r="Q105" s="39">
        <f>P105</f>
        <v>-641360</v>
      </c>
      <c r="R105" s="39"/>
      <c r="S105" s="39">
        <f t="shared" si="183"/>
        <v>-906330</v>
      </c>
      <c r="T105" s="39">
        <f t="shared" si="183"/>
        <v>-801870</v>
      </c>
      <c r="U105" s="39">
        <f t="shared" si="183"/>
        <v>-760110</v>
      </c>
      <c r="V105" s="39">
        <f t="shared" si="183"/>
        <v>-718350</v>
      </c>
      <c r="W105" s="39">
        <f t="shared" si="183"/>
        <v>-676190</v>
      </c>
      <c r="X105" s="39">
        <f t="shared" si="183"/>
        <v>-644860</v>
      </c>
      <c r="Y105" s="39">
        <f t="shared" si="183"/>
        <v>-612830</v>
      </c>
      <c r="Z105" s="39">
        <f t="shared" si="183"/>
        <v>-601320</v>
      </c>
      <c r="AA105" s="39">
        <f t="shared" si="183"/>
        <v>-691010</v>
      </c>
      <c r="AB105" s="39">
        <f t="shared" si="183"/>
        <v>-644505</v>
      </c>
      <c r="AC105" s="39">
        <f>AC87</f>
        <v>-598900</v>
      </c>
      <c r="AD105" s="39">
        <f>AD87</f>
        <v>-573815</v>
      </c>
      <c r="AE105" s="39">
        <f>AD105</f>
        <v>-573815</v>
      </c>
      <c r="AF105" s="39"/>
      <c r="AG105" s="39">
        <f aca="true" t="shared" si="184" ref="AG105:AP105">AG87</f>
        <v>-813430</v>
      </c>
      <c r="AH105" s="39">
        <f t="shared" si="184"/>
        <v>-674705</v>
      </c>
      <c r="AI105" s="39">
        <f t="shared" si="184"/>
        <v>-590985</v>
      </c>
      <c r="AJ105" s="39">
        <f t="shared" si="184"/>
        <v>-507265</v>
      </c>
      <c r="AK105" s="39">
        <f t="shared" si="184"/>
        <v>-423945</v>
      </c>
      <c r="AL105" s="39">
        <f t="shared" si="184"/>
        <v>-326660</v>
      </c>
      <c r="AM105" s="39">
        <f t="shared" si="184"/>
        <v>-227975</v>
      </c>
      <c r="AN105" s="39">
        <f t="shared" si="184"/>
        <v>-170900</v>
      </c>
      <c r="AO105" s="39">
        <f t="shared" si="184"/>
        <v>-215725</v>
      </c>
      <c r="AP105" s="39">
        <f t="shared" si="184"/>
        <v>-104975</v>
      </c>
      <c r="AQ105" s="39">
        <f>AQ87</f>
        <v>5375</v>
      </c>
      <c r="AR105" s="39">
        <f>AR87</f>
        <v>73830</v>
      </c>
      <c r="AS105" s="39">
        <f>AR105</f>
        <v>73830</v>
      </c>
      <c r="AT105" s="39"/>
      <c r="AU105" s="39">
        <f aca="true" t="shared" si="185" ref="AU105:BD105">AU87</f>
        <v>-126915</v>
      </c>
      <c r="AV105" s="39">
        <f t="shared" si="185"/>
        <v>18845</v>
      </c>
      <c r="AW105" s="39">
        <f t="shared" si="185"/>
        <v>115255</v>
      </c>
      <c r="AX105" s="39">
        <f t="shared" si="185"/>
        <v>238740</v>
      </c>
      <c r="AY105" s="39">
        <f t="shared" si="185"/>
        <v>360925</v>
      </c>
      <c r="AZ105" s="39">
        <f t="shared" si="185"/>
        <v>522440</v>
      </c>
      <c r="BA105" s="39">
        <f t="shared" si="185"/>
        <v>686055</v>
      </c>
      <c r="BB105" s="39">
        <f t="shared" si="185"/>
        <v>786115</v>
      </c>
      <c r="BC105" s="39">
        <f t="shared" si="185"/>
        <v>783575</v>
      </c>
      <c r="BD105" s="39">
        <f t="shared" si="185"/>
        <v>956845</v>
      </c>
      <c r="BE105" s="39">
        <f>BE87</f>
        <v>1130315</v>
      </c>
      <c r="BF105" s="39">
        <f>BF87</f>
        <v>1238145</v>
      </c>
      <c r="BG105" s="39">
        <f>BF105</f>
        <v>1238145</v>
      </c>
      <c r="BI105" s="39">
        <f>Q105</f>
        <v>-641360</v>
      </c>
      <c r="BJ105" s="39">
        <f>AE105</f>
        <v>-573815</v>
      </c>
      <c r="BK105" s="39">
        <f>AS105</f>
        <v>73830</v>
      </c>
      <c r="BL105" s="39">
        <f>BG105</f>
        <v>1238145</v>
      </c>
    </row>
    <row r="106" spans="1:64" ht="12.75">
      <c r="A106" s="41"/>
      <c r="B106" s="65"/>
      <c r="C106" s="69" t="s">
        <v>60</v>
      </c>
      <c r="E106" s="41">
        <f>A106+E17-E60</f>
        <v>200000</v>
      </c>
      <c r="F106" s="41">
        <f aca="true" t="shared" si="186" ref="F106:P106">E106+F17-F60</f>
        <v>100000</v>
      </c>
      <c r="G106" s="41">
        <f t="shared" si="186"/>
        <v>100000</v>
      </c>
      <c r="H106" s="41">
        <f t="shared" si="186"/>
        <v>100000</v>
      </c>
      <c r="I106" s="41">
        <f t="shared" si="186"/>
        <v>50000</v>
      </c>
      <c r="J106" s="41">
        <f t="shared" si="186"/>
        <v>50000</v>
      </c>
      <c r="K106" s="41">
        <f t="shared" si="186"/>
        <v>50000</v>
      </c>
      <c r="L106" s="41">
        <f t="shared" si="186"/>
        <v>50000</v>
      </c>
      <c r="M106" s="41">
        <f t="shared" si="186"/>
        <v>75200</v>
      </c>
      <c r="N106" s="41">
        <f t="shared" si="186"/>
        <v>75200</v>
      </c>
      <c r="O106" s="41">
        <f t="shared" si="186"/>
        <v>75200</v>
      </c>
      <c r="P106" s="41">
        <f t="shared" si="186"/>
        <v>75200</v>
      </c>
      <c r="Q106" s="41">
        <f aca="true" t="shared" si="187" ref="Q106:Q130">P106</f>
        <v>75200</v>
      </c>
      <c r="R106" s="41"/>
      <c r="S106" s="41">
        <f>P106+S17-S60</f>
        <v>196800</v>
      </c>
      <c r="T106" s="41">
        <f aca="true" t="shared" si="188" ref="T106:AD106">S106+T17-T60</f>
        <v>130800</v>
      </c>
      <c r="U106" s="41">
        <f t="shared" si="188"/>
        <v>130800</v>
      </c>
      <c r="V106" s="41">
        <f t="shared" si="188"/>
        <v>130800</v>
      </c>
      <c r="W106" s="41">
        <f t="shared" si="188"/>
        <v>119400</v>
      </c>
      <c r="X106" s="41">
        <f t="shared" si="188"/>
        <v>119400</v>
      </c>
      <c r="Y106" s="41">
        <f t="shared" si="188"/>
        <v>97800</v>
      </c>
      <c r="Z106" s="41">
        <f t="shared" si="188"/>
        <v>97800</v>
      </c>
      <c r="AA106" s="41">
        <f t="shared" si="188"/>
        <v>135900</v>
      </c>
      <c r="AB106" s="41">
        <f t="shared" si="188"/>
        <v>135900</v>
      </c>
      <c r="AC106" s="41">
        <f t="shared" si="188"/>
        <v>114300</v>
      </c>
      <c r="AD106" s="41">
        <f t="shared" si="188"/>
        <v>114300</v>
      </c>
      <c r="AE106" s="41">
        <f aca="true" t="shared" si="189" ref="AE106:AE130">AD106</f>
        <v>114300</v>
      </c>
      <c r="AF106" s="41"/>
      <c r="AG106" s="41">
        <f>AD106+AG17-AG60</f>
        <v>247500</v>
      </c>
      <c r="AH106" s="41">
        <f aca="true" t="shared" si="190" ref="AH106:AR106">AG106+AH17-AH60</f>
        <v>189600</v>
      </c>
      <c r="AI106" s="41">
        <f t="shared" si="190"/>
        <v>189600</v>
      </c>
      <c r="AJ106" s="41">
        <f t="shared" si="190"/>
        <v>189600</v>
      </c>
      <c r="AK106" s="41">
        <f t="shared" si="190"/>
        <v>204300</v>
      </c>
      <c r="AL106" s="41">
        <f t="shared" si="190"/>
        <v>204300</v>
      </c>
      <c r="AM106" s="41">
        <f t="shared" si="190"/>
        <v>160500</v>
      </c>
      <c r="AN106" s="41">
        <f t="shared" si="190"/>
        <v>160500</v>
      </c>
      <c r="AO106" s="41">
        <f t="shared" si="190"/>
        <v>219000</v>
      </c>
      <c r="AP106" s="41">
        <f t="shared" si="190"/>
        <v>219000</v>
      </c>
      <c r="AQ106" s="41">
        <f t="shared" si="190"/>
        <v>174900</v>
      </c>
      <c r="AR106" s="41">
        <f t="shared" si="190"/>
        <v>174900</v>
      </c>
      <c r="AS106" s="41">
        <f aca="true" t="shared" si="191" ref="AS106:AS130">AR106</f>
        <v>174900</v>
      </c>
      <c r="AT106" s="41"/>
      <c r="AU106" s="41">
        <f>AR106+AU17-AU60</f>
        <v>274800</v>
      </c>
      <c r="AV106" s="41">
        <f aca="true" t="shared" si="192" ref="AV106:BF106">AU106+AV17-AV60</f>
        <v>223800</v>
      </c>
      <c r="AW106" s="41">
        <f t="shared" si="192"/>
        <v>252300</v>
      </c>
      <c r="AX106" s="41">
        <f t="shared" si="192"/>
        <v>252300</v>
      </c>
      <c r="AY106" s="41">
        <f t="shared" si="192"/>
        <v>293700</v>
      </c>
      <c r="AZ106" s="41">
        <f t="shared" si="192"/>
        <v>293700</v>
      </c>
      <c r="BA106" s="41">
        <f t="shared" si="192"/>
        <v>226800</v>
      </c>
      <c r="BB106" s="41">
        <f t="shared" si="192"/>
        <v>226800</v>
      </c>
      <c r="BC106" s="41">
        <f t="shared" si="192"/>
        <v>306600</v>
      </c>
      <c r="BD106" s="41">
        <f t="shared" si="192"/>
        <v>306600</v>
      </c>
      <c r="BE106" s="41">
        <f t="shared" si="192"/>
        <v>239400</v>
      </c>
      <c r="BF106" s="41">
        <f t="shared" si="192"/>
        <v>296400</v>
      </c>
      <c r="BG106" s="41">
        <f aca="true" t="shared" si="193" ref="BG106:BG130">BF106</f>
        <v>296400</v>
      </c>
      <c r="BI106" s="41">
        <f>Q106</f>
        <v>75200</v>
      </c>
      <c r="BJ106" s="41">
        <f>AE106</f>
        <v>114300</v>
      </c>
      <c r="BK106" s="41">
        <f>AS106</f>
        <v>174900</v>
      </c>
      <c r="BL106" s="41">
        <f>BG106</f>
        <v>296400</v>
      </c>
    </row>
    <row r="107" spans="1:202" s="44" customFormat="1" ht="12.75">
      <c r="A107" s="70"/>
      <c r="B107" s="65"/>
      <c r="C107" s="69" t="s">
        <v>56</v>
      </c>
      <c r="D107" s="41"/>
      <c r="E107" s="55">
        <f>A107</f>
        <v>0</v>
      </c>
      <c r="F107" s="55">
        <f aca="true" t="shared" si="194" ref="F107:N107">E107</f>
        <v>0</v>
      </c>
      <c r="G107" s="55">
        <f t="shared" si="194"/>
        <v>0</v>
      </c>
      <c r="H107" s="55">
        <f t="shared" si="194"/>
        <v>0</v>
      </c>
      <c r="I107" s="55">
        <f>H107</f>
        <v>0</v>
      </c>
      <c r="J107" s="55">
        <f t="shared" si="194"/>
        <v>0</v>
      </c>
      <c r="K107" s="55">
        <f t="shared" si="194"/>
        <v>0</v>
      </c>
      <c r="L107" s="55">
        <f t="shared" si="194"/>
        <v>0</v>
      </c>
      <c r="M107" s="55">
        <f t="shared" si="194"/>
        <v>0</v>
      </c>
      <c r="N107" s="55">
        <f t="shared" si="194"/>
        <v>0</v>
      </c>
      <c r="O107" s="55">
        <f>N107</f>
        <v>0</v>
      </c>
      <c r="P107" s="55">
        <f aca="true" t="shared" si="195" ref="P107:AB107">O107</f>
        <v>0</v>
      </c>
      <c r="Q107" s="55">
        <f t="shared" si="187"/>
        <v>0</v>
      </c>
      <c r="R107" s="55"/>
      <c r="S107" s="55">
        <f>P107</f>
        <v>0</v>
      </c>
      <c r="T107" s="55">
        <f t="shared" si="195"/>
        <v>0</v>
      </c>
      <c r="U107" s="55">
        <f t="shared" si="195"/>
        <v>0</v>
      </c>
      <c r="V107" s="55">
        <f t="shared" si="195"/>
        <v>0</v>
      </c>
      <c r="W107" s="55">
        <f t="shared" si="195"/>
        <v>0</v>
      </c>
      <c r="X107" s="55">
        <f t="shared" si="195"/>
        <v>0</v>
      </c>
      <c r="Y107" s="55">
        <f t="shared" si="195"/>
        <v>0</v>
      </c>
      <c r="Z107" s="55">
        <f t="shared" si="195"/>
        <v>0</v>
      </c>
      <c r="AA107" s="55">
        <f t="shared" si="195"/>
        <v>0</v>
      </c>
      <c r="AB107" s="55">
        <f t="shared" si="195"/>
        <v>0</v>
      </c>
      <c r="AC107" s="55">
        <f>AB107</f>
        <v>0</v>
      </c>
      <c r="AD107" s="55">
        <f>AC107</f>
        <v>0</v>
      </c>
      <c r="AE107" s="55">
        <f t="shared" si="189"/>
        <v>0</v>
      </c>
      <c r="AF107" s="55"/>
      <c r="AG107" s="55">
        <f>AD107</f>
        <v>0</v>
      </c>
      <c r="AH107" s="55">
        <f aca="true" t="shared" si="196" ref="AH107:AP107">AG107</f>
        <v>0</v>
      </c>
      <c r="AI107" s="55">
        <f t="shared" si="196"/>
        <v>0</v>
      </c>
      <c r="AJ107" s="55">
        <f t="shared" si="196"/>
        <v>0</v>
      </c>
      <c r="AK107" s="55">
        <f t="shared" si="196"/>
        <v>0</v>
      </c>
      <c r="AL107" s="55">
        <f t="shared" si="196"/>
        <v>0</v>
      </c>
      <c r="AM107" s="55">
        <f t="shared" si="196"/>
        <v>0</v>
      </c>
      <c r="AN107" s="55">
        <f t="shared" si="196"/>
        <v>0</v>
      </c>
      <c r="AO107" s="55">
        <f t="shared" si="196"/>
        <v>0</v>
      </c>
      <c r="AP107" s="55">
        <f t="shared" si="196"/>
        <v>0</v>
      </c>
      <c r="AQ107" s="55">
        <f>AP107</f>
        <v>0</v>
      </c>
      <c r="AR107" s="55">
        <f>AQ107</f>
        <v>0</v>
      </c>
      <c r="AS107" s="55">
        <f t="shared" si="191"/>
        <v>0</v>
      </c>
      <c r="AT107" s="55"/>
      <c r="AU107" s="55">
        <f>AR107</f>
        <v>0</v>
      </c>
      <c r="AV107" s="55">
        <f aca="true" t="shared" si="197" ref="AV107:BD107">AU107</f>
        <v>0</v>
      </c>
      <c r="AW107" s="55">
        <f t="shared" si="197"/>
        <v>0</v>
      </c>
      <c r="AX107" s="55">
        <f t="shared" si="197"/>
        <v>0</v>
      </c>
      <c r="AY107" s="55">
        <f t="shared" si="197"/>
        <v>0</v>
      </c>
      <c r="AZ107" s="55">
        <f t="shared" si="197"/>
        <v>0</v>
      </c>
      <c r="BA107" s="55">
        <f t="shared" si="197"/>
        <v>0</v>
      </c>
      <c r="BB107" s="55">
        <f t="shared" si="197"/>
        <v>0</v>
      </c>
      <c r="BC107" s="55">
        <f t="shared" si="197"/>
        <v>0</v>
      </c>
      <c r="BD107" s="55">
        <f t="shared" si="197"/>
        <v>0</v>
      </c>
      <c r="BE107" s="55">
        <f>BD107</f>
        <v>0</v>
      </c>
      <c r="BF107" s="55">
        <f>BE107</f>
        <v>0</v>
      </c>
      <c r="BG107" s="55">
        <f t="shared" si="193"/>
        <v>0</v>
      </c>
      <c r="BH107" s="51"/>
      <c r="BI107" s="55">
        <f>Q107</f>
        <v>0</v>
      </c>
      <c r="BJ107" s="55">
        <f>AE107</f>
        <v>0</v>
      </c>
      <c r="BK107" s="55">
        <f>AS107</f>
        <v>0</v>
      </c>
      <c r="BL107" s="55">
        <f>BG107</f>
        <v>0</v>
      </c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</row>
    <row r="108" spans="1:64" ht="12.75">
      <c r="A108" s="39"/>
      <c r="B108" s="65" t="s">
        <v>29</v>
      </c>
      <c r="C108" s="69"/>
      <c r="E108" s="39">
        <f aca="true" t="shared" si="198" ref="E108:N108">SUM(E105:E107)</f>
        <v>-372250</v>
      </c>
      <c r="F108" s="39">
        <f t="shared" si="198"/>
        <v>-340550</v>
      </c>
      <c r="G108" s="39">
        <f t="shared" si="198"/>
        <v>-305100</v>
      </c>
      <c r="H108" s="39">
        <f t="shared" si="198"/>
        <v>-269650</v>
      </c>
      <c r="I108" s="39">
        <f t="shared" si="198"/>
        <v>-382500</v>
      </c>
      <c r="J108" s="39">
        <f t="shared" si="198"/>
        <v>-393475</v>
      </c>
      <c r="K108" s="39">
        <f t="shared" si="198"/>
        <v>-404450</v>
      </c>
      <c r="L108" s="39">
        <f t="shared" si="198"/>
        <v>-415425</v>
      </c>
      <c r="M108" s="39">
        <f t="shared" si="198"/>
        <v>-602000</v>
      </c>
      <c r="N108" s="39">
        <f t="shared" si="198"/>
        <v>-589520</v>
      </c>
      <c r="O108" s="39">
        <f aca="true" t="shared" si="199" ref="O108:AB108">SUM(O105:O107)</f>
        <v>-577840</v>
      </c>
      <c r="P108" s="39">
        <f t="shared" si="199"/>
        <v>-566160</v>
      </c>
      <c r="Q108" s="39">
        <f t="shared" si="187"/>
        <v>-566160</v>
      </c>
      <c r="R108" s="39"/>
      <c r="S108" s="39">
        <f t="shared" si="199"/>
        <v>-709530</v>
      </c>
      <c r="T108" s="39">
        <f t="shared" si="199"/>
        <v>-671070</v>
      </c>
      <c r="U108" s="39">
        <f t="shared" si="199"/>
        <v>-629310</v>
      </c>
      <c r="V108" s="39">
        <f t="shared" si="199"/>
        <v>-587550</v>
      </c>
      <c r="W108" s="39">
        <f t="shared" si="199"/>
        <v>-556790</v>
      </c>
      <c r="X108" s="39">
        <f t="shared" si="199"/>
        <v>-525460</v>
      </c>
      <c r="Y108" s="39">
        <f t="shared" si="199"/>
        <v>-515030</v>
      </c>
      <c r="Z108" s="39">
        <f t="shared" si="199"/>
        <v>-503520</v>
      </c>
      <c r="AA108" s="39">
        <f t="shared" si="199"/>
        <v>-555110</v>
      </c>
      <c r="AB108" s="39">
        <f t="shared" si="199"/>
        <v>-508605</v>
      </c>
      <c r="AC108" s="39">
        <f>SUM(AC105:AC107)</f>
        <v>-484600</v>
      </c>
      <c r="AD108" s="39">
        <f>SUM(AD105:AD107)</f>
        <v>-459515</v>
      </c>
      <c r="AE108" s="39">
        <f t="shared" si="189"/>
        <v>-459515</v>
      </c>
      <c r="AF108" s="39"/>
      <c r="AG108" s="39">
        <f aca="true" t="shared" si="200" ref="AG108:AR108">SUM(AG105:AG107)</f>
        <v>-565930</v>
      </c>
      <c r="AH108" s="39">
        <f t="shared" si="200"/>
        <v>-485105</v>
      </c>
      <c r="AI108" s="39">
        <f t="shared" si="200"/>
        <v>-401385</v>
      </c>
      <c r="AJ108" s="39">
        <f t="shared" si="200"/>
        <v>-317665</v>
      </c>
      <c r="AK108" s="39">
        <f t="shared" si="200"/>
        <v>-219645</v>
      </c>
      <c r="AL108" s="39">
        <f t="shared" si="200"/>
        <v>-122360</v>
      </c>
      <c r="AM108" s="39">
        <f t="shared" si="200"/>
        <v>-67475</v>
      </c>
      <c r="AN108" s="39">
        <f t="shared" si="200"/>
        <v>-10400</v>
      </c>
      <c r="AO108" s="39">
        <f t="shared" si="200"/>
        <v>3275</v>
      </c>
      <c r="AP108" s="39">
        <f t="shared" si="200"/>
        <v>114025</v>
      </c>
      <c r="AQ108" s="39">
        <f t="shared" si="200"/>
        <v>180275</v>
      </c>
      <c r="AR108" s="39">
        <f t="shared" si="200"/>
        <v>248730</v>
      </c>
      <c r="AS108" s="39">
        <f t="shared" si="191"/>
        <v>248730</v>
      </c>
      <c r="AT108" s="39"/>
      <c r="AU108" s="39">
        <f aca="true" t="shared" si="201" ref="AU108:BF108">SUM(AU105:AU107)</f>
        <v>147885</v>
      </c>
      <c r="AV108" s="39">
        <f t="shared" si="201"/>
        <v>242645</v>
      </c>
      <c r="AW108" s="39">
        <f t="shared" si="201"/>
        <v>367555</v>
      </c>
      <c r="AX108" s="39">
        <f t="shared" si="201"/>
        <v>491040</v>
      </c>
      <c r="AY108" s="39">
        <f t="shared" si="201"/>
        <v>654625</v>
      </c>
      <c r="AZ108" s="39">
        <f t="shared" si="201"/>
        <v>816140</v>
      </c>
      <c r="BA108" s="39">
        <f t="shared" si="201"/>
        <v>912855</v>
      </c>
      <c r="BB108" s="39">
        <f t="shared" si="201"/>
        <v>1012915</v>
      </c>
      <c r="BC108" s="39">
        <f t="shared" si="201"/>
        <v>1090175</v>
      </c>
      <c r="BD108" s="39">
        <f t="shared" si="201"/>
        <v>1263445</v>
      </c>
      <c r="BE108" s="39">
        <f t="shared" si="201"/>
        <v>1369715</v>
      </c>
      <c r="BF108" s="39">
        <f t="shared" si="201"/>
        <v>1534545</v>
      </c>
      <c r="BG108" s="39">
        <f t="shared" si="193"/>
        <v>1534545</v>
      </c>
      <c r="BI108" s="39">
        <f>Q108</f>
        <v>-566160</v>
      </c>
      <c r="BJ108" s="39">
        <f>AE108</f>
        <v>-459515</v>
      </c>
      <c r="BK108" s="39">
        <f>AS108</f>
        <v>248730</v>
      </c>
      <c r="BL108" s="39">
        <f>BG108</f>
        <v>1534545</v>
      </c>
    </row>
    <row r="109" spans="2:64" ht="12.75">
      <c r="B109" s="65"/>
      <c r="C109" s="69"/>
      <c r="BI109" s="39"/>
      <c r="BJ109" s="39"/>
      <c r="BK109" s="39"/>
      <c r="BL109" s="39"/>
    </row>
    <row r="110" spans="2:64" ht="12.75">
      <c r="B110" s="65" t="s">
        <v>30</v>
      </c>
      <c r="C110" s="69"/>
      <c r="BI110" s="39"/>
      <c r="BJ110" s="39"/>
      <c r="BK110" s="39"/>
      <c r="BL110" s="39"/>
    </row>
    <row r="111" spans="1:64" ht="12.75">
      <c r="A111" s="39"/>
      <c r="B111" s="65"/>
      <c r="C111" s="69" t="s">
        <v>30</v>
      </c>
      <c r="E111" s="39">
        <f>A111-E79</f>
        <v>508250</v>
      </c>
      <c r="F111" s="39">
        <f aca="true" t="shared" si="202" ref="F111:N111">E111-F79</f>
        <v>508250</v>
      </c>
      <c r="G111" s="39">
        <f t="shared" si="202"/>
        <v>508250</v>
      </c>
      <c r="H111" s="39">
        <f t="shared" si="202"/>
        <v>508250</v>
      </c>
      <c r="I111" s="39">
        <f>H111-I79</f>
        <v>608250</v>
      </c>
      <c r="J111" s="39">
        <f t="shared" si="202"/>
        <v>608250</v>
      </c>
      <c r="K111" s="39">
        <f t="shared" si="202"/>
        <v>608250</v>
      </c>
      <c r="L111" s="39">
        <f t="shared" si="202"/>
        <v>608250</v>
      </c>
      <c r="M111" s="39">
        <f t="shared" si="202"/>
        <v>808250</v>
      </c>
      <c r="N111" s="39">
        <f t="shared" si="202"/>
        <v>808250</v>
      </c>
      <c r="O111" s="39">
        <f>N111-O79</f>
        <v>808250</v>
      </c>
      <c r="P111" s="39">
        <f aca="true" t="shared" si="203" ref="P111:AB111">O111-P79</f>
        <v>808250</v>
      </c>
      <c r="Q111" s="39">
        <f t="shared" si="187"/>
        <v>808250</v>
      </c>
      <c r="R111" s="39"/>
      <c r="S111" s="39">
        <f>P111-S79</f>
        <v>1061000</v>
      </c>
      <c r="T111" s="39">
        <f t="shared" si="203"/>
        <v>1061000</v>
      </c>
      <c r="U111" s="39">
        <f t="shared" si="203"/>
        <v>1061000</v>
      </c>
      <c r="V111" s="39">
        <f t="shared" si="203"/>
        <v>1061000</v>
      </c>
      <c r="W111" s="39">
        <f t="shared" si="203"/>
        <v>1061000</v>
      </c>
      <c r="X111" s="39">
        <f t="shared" si="203"/>
        <v>1061000</v>
      </c>
      <c r="Y111" s="39">
        <f t="shared" si="203"/>
        <v>1061000</v>
      </c>
      <c r="Z111" s="39">
        <f t="shared" si="203"/>
        <v>1061000</v>
      </c>
      <c r="AA111" s="39">
        <f t="shared" si="203"/>
        <v>1161000</v>
      </c>
      <c r="AB111" s="39">
        <f t="shared" si="203"/>
        <v>1161000</v>
      </c>
      <c r="AC111" s="39">
        <f>AB111-AC79</f>
        <v>1161000</v>
      </c>
      <c r="AD111" s="39">
        <f>AC111-AD79</f>
        <v>1161000</v>
      </c>
      <c r="AE111" s="39">
        <f t="shared" si="189"/>
        <v>1161000</v>
      </c>
      <c r="AF111" s="39"/>
      <c r="AG111" s="39">
        <f>AD111-AG79</f>
        <v>1411000</v>
      </c>
      <c r="AH111" s="39">
        <f aca="true" t="shared" si="204" ref="AH111:AP111">AG111-AH79</f>
        <v>1411000</v>
      </c>
      <c r="AI111" s="39">
        <f t="shared" si="204"/>
        <v>1411000</v>
      </c>
      <c r="AJ111" s="39">
        <f t="shared" si="204"/>
        <v>1411000</v>
      </c>
      <c r="AK111" s="39">
        <f t="shared" si="204"/>
        <v>1411000</v>
      </c>
      <c r="AL111" s="39">
        <f t="shared" si="204"/>
        <v>1411000</v>
      </c>
      <c r="AM111" s="39">
        <f t="shared" si="204"/>
        <v>1411000</v>
      </c>
      <c r="AN111" s="39">
        <f t="shared" si="204"/>
        <v>1411000</v>
      </c>
      <c r="AO111" s="39">
        <f t="shared" si="204"/>
        <v>1511000</v>
      </c>
      <c r="AP111" s="39">
        <f t="shared" si="204"/>
        <v>1511000</v>
      </c>
      <c r="AQ111" s="39">
        <f>AP111-AQ79</f>
        <v>1511000</v>
      </c>
      <c r="AR111" s="39">
        <f>AQ111-AR79</f>
        <v>1511000</v>
      </c>
      <c r="AS111" s="39">
        <f t="shared" si="191"/>
        <v>1511000</v>
      </c>
      <c r="AT111" s="39"/>
      <c r="AU111" s="39">
        <f>AR111-AU79</f>
        <v>1761000</v>
      </c>
      <c r="AV111" s="39">
        <f aca="true" t="shared" si="205" ref="AV111:BD111">AU111-AV79</f>
        <v>1761000</v>
      </c>
      <c r="AW111" s="39">
        <f t="shared" si="205"/>
        <v>1761000</v>
      </c>
      <c r="AX111" s="39">
        <f t="shared" si="205"/>
        <v>1761000</v>
      </c>
      <c r="AY111" s="39">
        <f t="shared" si="205"/>
        <v>1761000</v>
      </c>
      <c r="AZ111" s="39">
        <f t="shared" si="205"/>
        <v>1761000</v>
      </c>
      <c r="BA111" s="39">
        <f t="shared" si="205"/>
        <v>1761000</v>
      </c>
      <c r="BB111" s="39">
        <f t="shared" si="205"/>
        <v>1761000</v>
      </c>
      <c r="BC111" s="39">
        <f t="shared" si="205"/>
        <v>1861000</v>
      </c>
      <c r="BD111" s="39">
        <f t="shared" si="205"/>
        <v>1861000</v>
      </c>
      <c r="BE111" s="39">
        <f>BD111-BE79</f>
        <v>1861000</v>
      </c>
      <c r="BF111" s="39">
        <f>BE111-BF79</f>
        <v>1861000</v>
      </c>
      <c r="BG111" s="39">
        <f t="shared" si="193"/>
        <v>1861000</v>
      </c>
      <c r="BI111" s="39">
        <f>Q111</f>
        <v>808250</v>
      </c>
      <c r="BJ111" s="39">
        <f>AE111</f>
        <v>1161000</v>
      </c>
      <c r="BK111" s="39">
        <f>AS111</f>
        <v>1511000</v>
      </c>
      <c r="BL111" s="39">
        <f>BG111</f>
        <v>1861000</v>
      </c>
    </row>
    <row r="112" spans="1:64" s="44" customFormat="1" ht="12.75">
      <c r="A112" s="71"/>
      <c r="B112" s="65"/>
      <c r="C112" s="69" t="s">
        <v>58</v>
      </c>
      <c r="E112" s="55">
        <f aca="true" t="shared" si="206" ref="E112:N112">E197*-1</f>
        <v>-14100</v>
      </c>
      <c r="F112" s="55">
        <f t="shared" si="206"/>
        <v>-28200</v>
      </c>
      <c r="G112" s="55">
        <f t="shared" si="206"/>
        <v>-42300</v>
      </c>
      <c r="H112" s="55">
        <f t="shared" si="206"/>
        <v>-56400</v>
      </c>
      <c r="I112" s="55">
        <f t="shared" si="206"/>
        <v>-73300</v>
      </c>
      <c r="J112" s="55">
        <f t="shared" si="206"/>
        <v>-90200</v>
      </c>
      <c r="K112" s="55">
        <f t="shared" si="206"/>
        <v>-107100</v>
      </c>
      <c r="L112" s="55">
        <f t="shared" si="206"/>
        <v>-124000</v>
      </c>
      <c r="M112" s="55">
        <f t="shared" si="206"/>
        <v>-146500</v>
      </c>
      <c r="N112" s="55">
        <f t="shared" si="206"/>
        <v>-169000</v>
      </c>
      <c r="O112" s="55">
        <f>O197*-1</f>
        <v>-191500</v>
      </c>
      <c r="P112" s="55">
        <f aca="true" t="shared" si="207" ref="P112:AB112">P197*-1</f>
        <v>-214000</v>
      </c>
      <c r="Q112" s="55">
        <f t="shared" si="187"/>
        <v>-214000</v>
      </c>
      <c r="R112" s="55"/>
      <c r="S112" s="55">
        <f t="shared" si="207"/>
        <v>-243500</v>
      </c>
      <c r="T112" s="55">
        <f t="shared" si="207"/>
        <v>-273000</v>
      </c>
      <c r="U112" s="55">
        <f t="shared" si="207"/>
        <v>-302500</v>
      </c>
      <c r="V112" s="55">
        <f t="shared" si="207"/>
        <v>-332000</v>
      </c>
      <c r="W112" s="55">
        <f t="shared" si="207"/>
        <v>-361500</v>
      </c>
      <c r="X112" s="55">
        <f t="shared" si="207"/>
        <v>-391000</v>
      </c>
      <c r="Y112" s="55">
        <f t="shared" si="207"/>
        <v>-420500</v>
      </c>
      <c r="Z112" s="55">
        <f t="shared" si="207"/>
        <v>-450000</v>
      </c>
      <c r="AA112" s="55">
        <f t="shared" si="207"/>
        <v>-482300</v>
      </c>
      <c r="AB112" s="55">
        <f t="shared" si="207"/>
        <v>-514600</v>
      </c>
      <c r="AC112" s="55">
        <f>AC197*-1</f>
        <v>-546900</v>
      </c>
      <c r="AD112" s="55">
        <f>AD197*-1</f>
        <v>-579200</v>
      </c>
      <c r="AE112" s="55">
        <f t="shared" si="189"/>
        <v>-579200</v>
      </c>
      <c r="AF112" s="55"/>
      <c r="AG112" s="55">
        <f aca="true" t="shared" si="208" ref="AG112:AP112">AG197*-1</f>
        <v>-618400</v>
      </c>
      <c r="AH112" s="55">
        <f t="shared" si="208"/>
        <v>-657600</v>
      </c>
      <c r="AI112" s="55">
        <f t="shared" si="208"/>
        <v>-696800</v>
      </c>
      <c r="AJ112" s="55">
        <f t="shared" si="208"/>
        <v>-736000</v>
      </c>
      <c r="AK112" s="55">
        <f t="shared" si="208"/>
        <v>-775200</v>
      </c>
      <c r="AL112" s="55">
        <f t="shared" si="208"/>
        <v>-814400</v>
      </c>
      <c r="AM112" s="55">
        <f t="shared" si="208"/>
        <v>-853600</v>
      </c>
      <c r="AN112" s="55">
        <f t="shared" si="208"/>
        <v>-892800</v>
      </c>
      <c r="AO112" s="55">
        <f t="shared" si="208"/>
        <v>-934800</v>
      </c>
      <c r="AP112" s="55">
        <f t="shared" si="208"/>
        <v>-976800</v>
      </c>
      <c r="AQ112" s="55">
        <f>AQ197*-1</f>
        <v>-1018800</v>
      </c>
      <c r="AR112" s="55">
        <f>AR197*-1</f>
        <v>-1060800</v>
      </c>
      <c r="AS112" s="55">
        <f t="shared" si="191"/>
        <v>-1060800</v>
      </c>
      <c r="AT112" s="55"/>
      <c r="AU112" s="55">
        <f aca="true" t="shared" si="209" ref="AU112:BD112">AU197*-1</f>
        <v>-1109700</v>
      </c>
      <c r="AV112" s="55">
        <f t="shared" si="209"/>
        <v>-1158600</v>
      </c>
      <c r="AW112" s="55">
        <f t="shared" si="209"/>
        <v>-1207500</v>
      </c>
      <c r="AX112" s="55">
        <f t="shared" si="209"/>
        <v>-1256400</v>
      </c>
      <c r="AY112" s="55">
        <f t="shared" si="209"/>
        <v>-1305300</v>
      </c>
      <c r="AZ112" s="55">
        <f t="shared" si="209"/>
        <v>-1354200</v>
      </c>
      <c r="BA112" s="55">
        <f t="shared" si="209"/>
        <v>-1403100</v>
      </c>
      <c r="BB112" s="55">
        <f t="shared" si="209"/>
        <v>-1452000</v>
      </c>
      <c r="BC112" s="55">
        <f t="shared" si="209"/>
        <v>-1503700</v>
      </c>
      <c r="BD112" s="55">
        <f t="shared" si="209"/>
        <v>-1555400</v>
      </c>
      <c r="BE112" s="55">
        <f>BE197*-1</f>
        <v>-1607100</v>
      </c>
      <c r="BF112" s="55">
        <f>BF197*-1</f>
        <v>-1658800</v>
      </c>
      <c r="BG112" s="55">
        <f t="shared" si="193"/>
        <v>-1658800</v>
      </c>
      <c r="BH112" s="51"/>
      <c r="BI112" s="55">
        <f>Q112</f>
        <v>-214000</v>
      </c>
      <c r="BJ112" s="55">
        <f>AE112</f>
        <v>-579200</v>
      </c>
      <c r="BK112" s="55">
        <f>AS112</f>
        <v>-1060800</v>
      </c>
      <c r="BL112" s="55">
        <f>BG112</f>
        <v>-1658800</v>
      </c>
    </row>
    <row r="113" spans="1:64" ht="12.75">
      <c r="A113" s="39"/>
      <c r="B113" s="65" t="s">
        <v>31</v>
      </c>
      <c r="C113" s="69"/>
      <c r="E113" s="39">
        <f aca="true" t="shared" si="210" ref="E113:N113">SUM(E111:E112)</f>
        <v>494150</v>
      </c>
      <c r="F113" s="39">
        <f t="shared" si="210"/>
        <v>480050</v>
      </c>
      <c r="G113" s="39">
        <f t="shared" si="210"/>
        <v>465950</v>
      </c>
      <c r="H113" s="39">
        <f t="shared" si="210"/>
        <v>451850</v>
      </c>
      <c r="I113" s="39">
        <f t="shared" si="210"/>
        <v>534950</v>
      </c>
      <c r="J113" s="39">
        <f t="shared" si="210"/>
        <v>518050</v>
      </c>
      <c r="K113" s="39">
        <f t="shared" si="210"/>
        <v>501150</v>
      </c>
      <c r="L113" s="39">
        <f t="shared" si="210"/>
        <v>484250</v>
      </c>
      <c r="M113" s="39">
        <f t="shared" si="210"/>
        <v>661750</v>
      </c>
      <c r="N113" s="39">
        <f t="shared" si="210"/>
        <v>639250</v>
      </c>
      <c r="O113" s="39">
        <f aca="true" t="shared" si="211" ref="O113:AB113">SUM(O111:O112)</f>
        <v>616750</v>
      </c>
      <c r="P113" s="39">
        <f t="shared" si="211"/>
        <v>594250</v>
      </c>
      <c r="Q113" s="39">
        <f t="shared" si="187"/>
        <v>594250</v>
      </c>
      <c r="R113" s="39"/>
      <c r="S113" s="39">
        <f t="shared" si="211"/>
        <v>817500</v>
      </c>
      <c r="T113" s="39">
        <f t="shared" si="211"/>
        <v>788000</v>
      </c>
      <c r="U113" s="39">
        <f t="shared" si="211"/>
        <v>758500</v>
      </c>
      <c r="V113" s="39">
        <f t="shared" si="211"/>
        <v>729000</v>
      </c>
      <c r="W113" s="39">
        <f t="shared" si="211"/>
        <v>699500</v>
      </c>
      <c r="X113" s="39">
        <f t="shared" si="211"/>
        <v>670000</v>
      </c>
      <c r="Y113" s="39">
        <f t="shared" si="211"/>
        <v>640500</v>
      </c>
      <c r="Z113" s="39">
        <f t="shared" si="211"/>
        <v>611000</v>
      </c>
      <c r="AA113" s="39">
        <f t="shared" si="211"/>
        <v>678700</v>
      </c>
      <c r="AB113" s="39">
        <f t="shared" si="211"/>
        <v>646400</v>
      </c>
      <c r="AC113" s="39">
        <f>SUM(AC111:AC112)</f>
        <v>614100</v>
      </c>
      <c r="AD113" s="39">
        <f>SUM(AD111:AD112)</f>
        <v>581800</v>
      </c>
      <c r="AE113" s="39">
        <f t="shared" si="189"/>
        <v>581800</v>
      </c>
      <c r="AF113" s="39"/>
      <c r="AG113" s="39">
        <f aca="true" t="shared" si="212" ref="AG113:AR113">SUM(AG111:AG112)</f>
        <v>792600</v>
      </c>
      <c r="AH113" s="39">
        <f t="shared" si="212"/>
        <v>753400</v>
      </c>
      <c r="AI113" s="39">
        <f t="shared" si="212"/>
        <v>714200</v>
      </c>
      <c r="AJ113" s="39">
        <f t="shared" si="212"/>
        <v>675000</v>
      </c>
      <c r="AK113" s="39">
        <f t="shared" si="212"/>
        <v>635800</v>
      </c>
      <c r="AL113" s="39">
        <f t="shared" si="212"/>
        <v>596600</v>
      </c>
      <c r="AM113" s="39">
        <f t="shared" si="212"/>
        <v>557400</v>
      </c>
      <c r="AN113" s="39">
        <f t="shared" si="212"/>
        <v>518200</v>
      </c>
      <c r="AO113" s="39">
        <f t="shared" si="212"/>
        <v>576200</v>
      </c>
      <c r="AP113" s="39">
        <f t="shared" si="212"/>
        <v>534200</v>
      </c>
      <c r="AQ113" s="39">
        <f t="shared" si="212"/>
        <v>492200</v>
      </c>
      <c r="AR113" s="39">
        <f t="shared" si="212"/>
        <v>450200</v>
      </c>
      <c r="AS113" s="39">
        <f t="shared" si="191"/>
        <v>450200</v>
      </c>
      <c r="AT113" s="39"/>
      <c r="AU113" s="39">
        <f aca="true" t="shared" si="213" ref="AU113:BF113">SUM(AU111:AU112)</f>
        <v>651300</v>
      </c>
      <c r="AV113" s="39">
        <f t="shared" si="213"/>
        <v>602400</v>
      </c>
      <c r="AW113" s="39">
        <f t="shared" si="213"/>
        <v>553500</v>
      </c>
      <c r="AX113" s="39">
        <f t="shared" si="213"/>
        <v>504600</v>
      </c>
      <c r="AY113" s="39">
        <f t="shared" si="213"/>
        <v>455700</v>
      </c>
      <c r="AZ113" s="39">
        <f t="shared" si="213"/>
        <v>406800</v>
      </c>
      <c r="BA113" s="39">
        <f t="shared" si="213"/>
        <v>357900</v>
      </c>
      <c r="BB113" s="39">
        <f t="shared" si="213"/>
        <v>309000</v>
      </c>
      <c r="BC113" s="39">
        <f t="shared" si="213"/>
        <v>357300</v>
      </c>
      <c r="BD113" s="39">
        <f t="shared" si="213"/>
        <v>305600</v>
      </c>
      <c r="BE113" s="39">
        <f t="shared" si="213"/>
        <v>253900</v>
      </c>
      <c r="BF113" s="39">
        <f t="shared" si="213"/>
        <v>202200</v>
      </c>
      <c r="BG113" s="39">
        <f t="shared" si="193"/>
        <v>202200</v>
      </c>
      <c r="BI113" s="39">
        <f>Q113</f>
        <v>594250</v>
      </c>
      <c r="BJ113" s="39">
        <f>AE113</f>
        <v>581800</v>
      </c>
      <c r="BK113" s="39">
        <f>AS113</f>
        <v>450200</v>
      </c>
      <c r="BL113" s="39">
        <f>BG113</f>
        <v>202200</v>
      </c>
    </row>
    <row r="114" spans="2:64" ht="12.75">
      <c r="B114" s="41"/>
      <c r="C114" s="65"/>
      <c r="D114" s="72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I114" s="39"/>
      <c r="BJ114" s="39"/>
      <c r="BK114" s="39"/>
      <c r="BL114" s="39"/>
    </row>
    <row r="115" spans="1:64" ht="12.75">
      <c r="A115" s="39"/>
      <c r="B115" s="65" t="s">
        <v>32</v>
      </c>
      <c r="C115" s="69"/>
      <c r="D115" s="39"/>
      <c r="E115" s="39">
        <f aca="true" t="shared" si="214" ref="E115:AB115">E108+E113</f>
        <v>121900</v>
      </c>
      <c r="F115" s="39">
        <f t="shared" si="214"/>
        <v>139500</v>
      </c>
      <c r="G115" s="39">
        <f t="shared" si="214"/>
        <v>160850</v>
      </c>
      <c r="H115" s="39">
        <f t="shared" si="214"/>
        <v>182200</v>
      </c>
      <c r="I115" s="39">
        <f t="shared" si="214"/>
        <v>152450</v>
      </c>
      <c r="J115" s="39">
        <f t="shared" si="214"/>
        <v>124575</v>
      </c>
      <c r="K115" s="39">
        <f t="shared" si="214"/>
        <v>96700</v>
      </c>
      <c r="L115" s="39">
        <f t="shared" si="214"/>
        <v>68825</v>
      </c>
      <c r="M115" s="39">
        <f t="shared" si="214"/>
        <v>59750</v>
      </c>
      <c r="N115" s="39">
        <f t="shared" si="214"/>
        <v>49730</v>
      </c>
      <c r="O115" s="39">
        <f t="shared" si="214"/>
        <v>38910</v>
      </c>
      <c r="P115" s="39">
        <f t="shared" si="214"/>
        <v>28090</v>
      </c>
      <c r="Q115" s="39">
        <f t="shared" si="187"/>
        <v>28090</v>
      </c>
      <c r="R115" s="39"/>
      <c r="S115" s="39">
        <f t="shared" si="214"/>
        <v>107970</v>
      </c>
      <c r="T115" s="39">
        <f t="shared" si="214"/>
        <v>116930</v>
      </c>
      <c r="U115" s="39">
        <f t="shared" si="214"/>
        <v>129190</v>
      </c>
      <c r="V115" s="39">
        <f t="shared" si="214"/>
        <v>141450</v>
      </c>
      <c r="W115" s="39">
        <f t="shared" si="214"/>
        <v>142710</v>
      </c>
      <c r="X115" s="39">
        <f t="shared" si="214"/>
        <v>144540</v>
      </c>
      <c r="Y115" s="39">
        <f t="shared" si="214"/>
        <v>125470</v>
      </c>
      <c r="Z115" s="39">
        <f t="shared" si="214"/>
        <v>107480</v>
      </c>
      <c r="AA115" s="39">
        <f t="shared" si="214"/>
        <v>123590</v>
      </c>
      <c r="AB115" s="39">
        <f t="shared" si="214"/>
        <v>137795</v>
      </c>
      <c r="AC115" s="39">
        <f>AC108+AC113</f>
        <v>129500</v>
      </c>
      <c r="AD115" s="39">
        <f>AD108+AD113</f>
        <v>122285</v>
      </c>
      <c r="AE115" s="39">
        <f t="shared" si="189"/>
        <v>122285</v>
      </c>
      <c r="AF115" s="39"/>
      <c r="AG115" s="39">
        <f aca="true" t="shared" si="215" ref="AG115:AP115">AG108+AG113</f>
        <v>226670</v>
      </c>
      <c r="AH115" s="39">
        <f t="shared" si="215"/>
        <v>268295</v>
      </c>
      <c r="AI115" s="39">
        <f t="shared" si="215"/>
        <v>312815</v>
      </c>
      <c r="AJ115" s="39">
        <f t="shared" si="215"/>
        <v>357335</v>
      </c>
      <c r="AK115" s="39">
        <f t="shared" si="215"/>
        <v>416155</v>
      </c>
      <c r="AL115" s="39">
        <f t="shared" si="215"/>
        <v>474240</v>
      </c>
      <c r="AM115" s="39">
        <f t="shared" si="215"/>
        <v>489925</v>
      </c>
      <c r="AN115" s="39">
        <f t="shared" si="215"/>
        <v>507800</v>
      </c>
      <c r="AO115" s="39">
        <f t="shared" si="215"/>
        <v>579475</v>
      </c>
      <c r="AP115" s="39">
        <f t="shared" si="215"/>
        <v>648225</v>
      </c>
      <c r="AQ115" s="39">
        <f>AQ108+AQ113</f>
        <v>672475</v>
      </c>
      <c r="AR115" s="39">
        <f>AR108+AR113</f>
        <v>698930</v>
      </c>
      <c r="AS115" s="39">
        <f t="shared" si="191"/>
        <v>698930</v>
      </c>
      <c r="AT115" s="39"/>
      <c r="AU115" s="39">
        <f aca="true" t="shared" si="216" ref="AU115:BD115">AU108+AU113</f>
        <v>799185</v>
      </c>
      <c r="AV115" s="39">
        <f t="shared" si="216"/>
        <v>845045</v>
      </c>
      <c r="AW115" s="39">
        <f t="shared" si="216"/>
        <v>921055</v>
      </c>
      <c r="AX115" s="39">
        <f t="shared" si="216"/>
        <v>995640</v>
      </c>
      <c r="AY115" s="39">
        <f t="shared" si="216"/>
        <v>1110325</v>
      </c>
      <c r="AZ115" s="39">
        <f t="shared" si="216"/>
        <v>1222940</v>
      </c>
      <c r="BA115" s="39">
        <f t="shared" si="216"/>
        <v>1270755</v>
      </c>
      <c r="BB115" s="39">
        <f t="shared" si="216"/>
        <v>1321915</v>
      </c>
      <c r="BC115" s="39">
        <f t="shared" si="216"/>
        <v>1447475</v>
      </c>
      <c r="BD115" s="39">
        <f t="shared" si="216"/>
        <v>1569045</v>
      </c>
      <c r="BE115" s="39">
        <f>BE108+BE113</f>
        <v>1623615</v>
      </c>
      <c r="BF115" s="39">
        <f>BF108+BF113</f>
        <v>1736745</v>
      </c>
      <c r="BG115" s="39">
        <f t="shared" si="193"/>
        <v>1736745</v>
      </c>
      <c r="BI115" s="39">
        <f>Q115</f>
        <v>28090</v>
      </c>
      <c r="BJ115" s="39">
        <f>AE115</f>
        <v>122285</v>
      </c>
      <c r="BK115" s="39">
        <f>AS115</f>
        <v>698930</v>
      </c>
      <c r="BL115" s="39">
        <f>BG115</f>
        <v>1736745</v>
      </c>
    </row>
    <row r="116" spans="2:4" ht="12.75">
      <c r="B116" s="65"/>
      <c r="C116" s="69"/>
      <c r="D116" s="39"/>
    </row>
    <row r="117" spans="2:4" ht="12.75">
      <c r="B117" s="65"/>
      <c r="C117" s="69"/>
      <c r="D117" s="39"/>
    </row>
    <row r="118" spans="2:4" ht="12.75">
      <c r="B118" s="65" t="s">
        <v>33</v>
      </c>
      <c r="C118" s="69"/>
      <c r="D118" s="39"/>
    </row>
    <row r="119" spans="2:4" ht="12.75">
      <c r="B119" s="65"/>
      <c r="C119" s="69"/>
      <c r="D119" s="39"/>
    </row>
    <row r="120" spans="2:3" ht="12.75">
      <c r="B120" s="65" t="s">
        <v>34</v>
      </c>
      <c r="C120" s="69"/>
    </row>
    <row r="121" spans="1:202" ht="12.75">
      <c r="A121" s="39"/>
      <c r="B121" s="65"/>
      <c r="C121" s="69" t="s">
        <v>57</v>
      </c>
      <c r="D121" s="39"/>
      <c r="E121" s="39">
        <f>A121+E40+E21-E28-E75</f>
        <v>7500</v>
      </c>
      <c r="F121" s="39">
        <f aca="true" t="shared" si="217" ref="F121:P121">E121+F40+F21-F28-F75</f>
        <v>3750</v>
      </c>
      <c r="G121" s="39">
        <f t="shared" si="217"/>
        <v>3750</v>
      </c>
      <c r="H121" s="39">
        <f t="shared" si="217"/>
        <v>3750</v>
      </c>
      <c r="I121" s="39">
        <f t="shared" si="217"/>
        <v>1875</v>
      </c>
      <c r="J121" s="39">
        <f t="shared" si="217"/>
        <v>1875</v>
      </c>
      <c r="K121" s="39">
        <f t="shared" si="217"/>
        <v>1875</v>
      </c>
      <c r="L121" s="39">
        <f t="shared" si="217"/>
        <v>1875</v>
      </c>
      <c r="M121" s="39">
        <f t="shared" si="217"/>
        <v>2820</v>
      </c>
      <c r="N121" s="39">
        <f t="shared" si="217"/>
        <v>2820</v>
      </c>
      <c r="O121" s="39">
        <f t="shared" si="217"/>
        <v>2820</v>
      </c>
      <c r="P121" s="39">
        <f t="shared" si="217"/>
        <v>2820</v>
      </c>
      <c r="Q121" s="39">
        <f t="shared" si="187"/>
        <v>2820</v>
      </c>
      <c r="R121" s="39"/>
      <c r="S121" s="39">
        <f>P121+S40+S21-S28-S75</f>
        <v>9840</v>
      </c>
      <c r="T121" s="39">
        <f aca="true" t="shared" si="218" ref="T121:AD121">S121+T40+T21-T28-T75</f>
        <v>6540</v>
      </c>
      <c r="U121" s="39">
        <f t="shared" si="218"/>
        <v>6540</v>
      </c>
      <c r="V121" s="39">
        <f t="shared" si="218"/>
        <v>6540</v>
      </c>
      <c r="W121" s="39">
        <f t="shared" si="218"/>
        <v>5970</v>
      </c>
      <c r="X121" s="39">
        <f t="shared" si="218"/>
        <v>5970</v>
      </c>
      <c r="Y121" s="39">
        <f t="shared" si="218"/>
        <v>4890</v>
      </c>
      <c r="Z121" s="39">
        <f t="shared" si="218"/>
        <v>4890</v>
      </c>
      <c r="AA121" s="39">
        <f t="shared" si="218"/>
        <v>6795</v>
      </c>
      <c r="AB121" s="39">
        <f t="shared" si="218"/>
        <v>6795</v>
      </c>
      <c r="AC121" s="39">
        <f t="shared" si="218"/>
        <v>5715</v>
      </c>
      <c r="AD121" s="39">
        <f t="shared" si="218"/>
        <v>5715</v>
      </c>
      <c r="AE121" s="39">
        <f t="shared" si="189"/>
        <v>5715</v>
      </c>
      <c r="AF121" s="39"/>
      <c r="AG121" s="39">
        <f>AD121+AG40+AG21-AG28-AG75</f>
        <v>12375</v>
      </c>
      <c r="AH121" s="39">
        <f aca="true" t="shared" si="219" ref="AH121:AR121">AG121+AH40+AH21-AH28-AH75</f>
        <v>9480</v>
      </c>
      <c r="AI121" s="39">
        <f t="shared" si="219"/>
        <v>9480</v>
      </c>
      <c r="AJ121" s="39">
        <f t="shared" si="219"/>
        <v>9480</v>
      </c>
      <c r="AK121" s="39">
        <f t="shared" si="219"/>
        <v>10215</v>
      </c>
      <c r="AL121" s="39">
        <f t="shared" si="219"/>
        <v>10215</v>
      </c>
      <c r="AM121" s="39">
        <f t="shared" si="219"/>
        <v>8025</v>
      </c>
      <c r="AN121" s="39">
        <f t="shared" si="219"/>
        <v>8025</v>
      </c>
      <c r="AO121" s="39">
        <f t="shared" si="219"/>
        <v>10950</v>
      </c>
      <c r="AP121" s="39">
        <f t="shared" si="219"/>
        <v>10950</v>
      </c>
      <c r="AQ121" s="39">
        <f t="shared" si="219"/>
        <v>8745</v>
      </c>
      <c r="AR121" s="39">
        <f t="shared" si="219"/>
        <v>8745</v>
      </c>
      <c r="AS121" s="39">
        <f t="shared" si="191"/>
        <v>8745</v>
      </c>
      <c r="AT121" s="39"/>
      <c r="AU121" s="39">
        <f>AR121+AU40+AU21-AU28-AU75</f>
        <v>13740</v>
      </c>
      <c r="AV121" s="39">
        <f aca="true" t="shared" si="220" ref="AV121:BF121">AU121+AV40+AV21-AV28-AV75</f>
        <v>11190</v>
      </c>
      <c r="AW121" s="39">
        <f t="shared" si="220"/>
        <v>12615</v>
      </c>
      <c r="AX121" s="39">
        <f t="shared" si="220"/>
        <v>12615</v>
      </c>
      <c r="AY121" s="39">
        <f t="shared" si="220"/>
        <v>14685</v>
      </c>
      <c r="AZ121" s="39">
        <f t="shared" si="220"/>
        <v>14685</v>
      </c>
      <c r="BA121" s="39">
        <f t="shared" si="220"/>
        <v>11340</v>
      </c>
      <c r="BB121" s="39">
        <f t="shared" si="220"/>
        <v>11340</v>
      </c>
      <c r="BC121" s="39">
        <f t="shared" si="220"/>
        <v>15330</v>
      </c>
      <c r="BD121" s="39">
        <f t="shared" si="220"/>
        <v>15330</v>
      </c>
      <c r="BE121" s="39">
        <f t="shared" si="220"/>
        <v>11970</v>
      </c>
      <c r="BF121" s="39">
        <f t="shared" si="220"/>
        <v>14820</v>
      </c>
      <c r="BG121" s="39">
        <f t="shared" si="193"/>
        <v>14820</v>
      </c>
      <c r="BI121" s="39">
        <f>Q121</f>
        <v>2820</v>
      </c>
      <c r="BJ121" s="39">
        <f>AE121</f>
        <v>5715</v>
      </c>
      <c r="BK121" s="39">
        <f>AS121</f>
        <v>8745</v>
      </c>
      <c r="BL121" s="39">
        <f>BG121</f>
        <v>14820</v>
      </c>
      <c r="BM121" s="39"/>
      <c r="BN121" s="39"/>
      <c r="BO121" s="39"/>
      <c r="BP121" s="39"/>
      <c r="BQ121" s="39"/>
      <c r="BR121" s="39"/>
      <c r="BS121" s="41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</row>
    <row r="122" spans="1:202" ht="12.75">
      <c r="A122" s="41"/>
      <c r="B122" s="65"/>
      <c r="C122" s="69" t="s">
        <v>80</v>
      </c>
      <c r="D122" s="39"/>
      <c r="E122" s="73">
        <f>A122</f>
        <v>0</v>
      </c>
      <c r="F122" s="73">
        <f>E122</f>
        <v>0</v>
      </c>
      <c r="G122" s="73">
        <f aca="true" t="shared" si="221" ref="G122:P122">F122</f>
        <v>0</v>
      </c>
      <c r="H122" s="73">
        <f t="shared" si="221"/>
        <v>0</v>
      </c>
      <c r="I122" s="73">
        <f t="shared" si="221"/>
        <v>0</v>
      </c>
      <c r="J122" s="73">
        <f t="shared" si="221"/>
        <v>0</v>
      </c>
      <c r="K122" s="73">
        <f t="shared" si="221"/>
        <v>0</v>
      </c>
      <c r="L122" s="73">
        <f t="shared" si="221"/>
        <v>0</v>
      </c>
      <c r="M122" s="73">
        <f t="shared" si="221"/>
        <v>0</v>
      </c>
      <c r="N122" s="73">
        <f t="shared" si="221"/>
        <v>0</v>
      </c>
      <c r="O122" s="73">
        <f t="shared" si="221"/>
        <v>0</v>
      </c>
      <c r="P122" s="73">
        <f t="shared" si="221"/>
        <v>0</v>
      </c>
      <c r="Q122" s="73">
        <f t="shared" si="187"/>
        <v>0</v>
      </c>
      <c r="R122" s="73"/>
      <c r="S122" s="73">
        <f>P122</f>
        <v>0</v>
      </c>
      <c r="T122" s="73">
        <f>S122</f>
        <v>0</v>
      </c>
      <c r="U122" s="73">
        <f aca="true" t="shared" si="222" ref="U122:AD122">T122</f>
        <v>0</v>
      </c>
      <c r="V122" s="73">
        <f t="shared" si="222"/>
        <v>0</v>
      </c>
      <c r="W122" s="73">
        <f t="shared" si="222"/>
        <v>0</v>
      </c>
      <c r="X122" s="73">
        <f t="shared" si="222"/>
        <v>0</v>
      </c>
      <c r="Y122" s="73">
        <f t="shared" si="222"/>
        <v>0</v>
      </c>
      <c r="Z122" s="73">
        <f t="shared" si="222"/>
        <v>0</v>
      </c>
      <c r="AA122" s="73">
        <f t="shared" si="222"/>
        <v>0</v>
      </c>
      <c r="AB122" s="73">
        <f t="shared" si="222"/>
        <v>0</v>
      </c>
      <c r="AC122" s="73">
        <f t="shared" si="222"/>
        <v>0</v>
      </c>
      <c r="AD122" s="73">
        <f t="shared" si="222"/>
        <v>0</v>
      </c>
      <c r="AE122" s="73">
        <f t="shared" si="189"/>
        <v>0</v>
      </c>
      <c r="AF122" s="73"/>
      <c r="AG122" s="73">
        <f>AD122</f>
        <v>0</v>
      </c>
      <c r="AH122" s="73">
        <f>AG122</f>
        <v>0</v>
      </c>
      <c r="AI122" s="73">
        <f aca="true" t="shared" si="223" ref="AI122:AR122">AH122</f>
        <v>0</v>
      </c>
      <c r="AJ122" s="73">
        <f t="shared" si="223"/>
        <v>0</v>
      </c>
      <c r="AK122" s="73">
        <f t="shared" si="223"/>
        <v>0</v>
      </c>
      <c r="AL122" s="73">
        <f t="shared" si="223"/>
        <v>0</v>
      </c>
      <c r="AM122" s="73">
        <f t="shared" si="223"/>
        <v>0</v>
      </c>
      <c r="AN122" s="73">
        <f t="shared" si="223"/>
        <v>0</v>
      </c>
      <c r="AO122" s="73">
        <f t="shared" si="223"/>
        <v>0</v>
      </c>
      <c r="AP122" s="73">
        <f t="shared" si="223"/>
        <v>0</v>
      </c>
      <c r="AQ122" s="73">
        <f t="shared" si="223"/>
        <v>0</v>
      </c>
      <c r="AR122" s="73">
        <f t="shared" si="223"/>
        <v>0</v>
      </c>
      <c r="AS122" s="73">
        <f t="shared" si="191"/>
        <v>0</v>
      </c>
      <c r="AT122" s="73"/>
      <c r="AU122" s="73">
        <f>AR122</f>
        <v>0</v>
      </c>
      <c r="AV122" s="73">
        <f>AU122</f>
        <v>0</v>
      </c>
      <c r="AW122" s="73">
        <f aca="true" t="shared" si="224" ref="AW122:BF122">AV122</f>
        <v>0</v>
      </c>
      <c r="AX122" s="73">
        <f t="shared" si="224"/>
        <v>0</v>
      </c>
      <c r="AY122" s="73">
        <f t="shared" si="224"/>
        <v>0</v>
      </c>
      <c r="AZ122" s="73">
        <f t="shared" si="224"/>
        <v>0</v>
      </c>
      <c r="BA122" s="73">
        <f t="shared" si="224"/>
        <v>0</v>
      </c>
      <c r="BB122" s="73">
        <f t="shared" si="224"/>
        <v>0</v>
      </c>
      <c r="BC122" s="73">
        <f t="shared" si="224"/>
        <v>0</v>
      </c>
      <c r="BD122" s="73">
        <f t="shared" si="224"/>
        <v>0</v>
      </c>
      <c r="BE122" s="73">
        <f t="shared" si="224"/>
        <v>0</v>
      </c>
      <c r="BF122" s="73">
        <f t="shared" si="224"/>
        <v>0</v>
      </c>
      <c r="BG122" s="73">
        <f t="shared" si="193"/>
        <v>0</v>
      </c>
      <c r="BH122" s="74"/>
      <c r="BI122" s="64">
        <f>Q122</f>
        <v>0</v>
      </c>
      <c r="BJ122" s="64">
        <f>AE122</f>
        <v>0</v>
      </c>
      <c r="BK122" s="64">
        <f>AS122</f>
        <v>0</v>
      </c>
      <c r="BL122" s="64">
        <f>BG122</f>
        <v>0</v>
      </c>
      <c r="BM122" s="39"/>
      <c r="BN122" s="39"/>
      <c r="BO122" s="39"/>
      <c r="BP122" s="39"/>
      <c r="BQ122" s="39"/>
      <c r="BR122" s="39"/>
      <c r="BS122" s="41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</row>
    <row r="123" spans="1:64" ht="12.75">
      <c r="A123" s="39"/>
      <c r="B123" s="65" t="s">
        <v>35</v>
      </c>
      <c r="C123" s="69"/>
      <c r="E123" s="39">
        <f aca="true" t="shared" si="225" ref="E123:P123">SUM(E121:E122)</f>
        <v>7500</v>
      </c>
      <c r="F123" s="39">
        <f t="shared" si="225"/>
        <v>3750</v>
      </c>
      <c r="G123" s="39">
        <f t="shared" si="225"/>
        <v>3750</v>
      </c>
      <c r="H123" s="39">
        <f t="shared" si="225"/>
        <v>3750</v>
      </c>
      <c r="I123" s="39">
        <f t="shared" si="225"/>
        <v>1875</v>
      </c>
      <c r="J123" s="39">
        <f t="shared" si="225"/>
        <v>1875</v>
      </c>
      <c r="K123" s="39">
        <f t="shared" si="225"/>
        <v>1875</v>
      </c>
      <c r="L123" s="39">
        <f t="shared" si="225"/>
        <v>1875</v>
      </c>
      <c r="M123" s="39">
        <f t="shared" si="225"/>
        <v>2820</v>
      </c>
      <c r="N123" s="39">
        <f t="shared" si="225"/>
        <v>2820</v>
      </c>
      <c r="O123" s="39">
        <f t="shared" si="225"/>
        <v>2820</v>
      </c>
      <c r="P123" s="39">
        <f t="shared" si="225"/>
        <v>2820</v>
      </c>
      <c r="Q123" s="39">
        <f t="shared" si="187"/>
        <v>2820</v>
      </c>
      <c r="R123" s="39"/>
      <c r="S123" s="39">
        <f aca="true" t="shared" si="226" ref="S123:AD123">SUM(S121:S122)</f>
        <v>9840</v>
      </c>
      <c r="T123" s="39">
        <f t="shared" si="226"/>
        <v>6540</v>
      </c>
      <c r="U123" s="39">
        <f t="shared" si="226"/>
        <v>6540</v>
      </c>
      <c r="V123" s="39">
        <f t="shared" si="226"/>
        <v>6540</v>
      </c>
      <c r="W123" s="39">
        <f t="shared" si="226"/>
        <v>5970</v>
      </c>
      <c r="X123" s="39">
        <f t="shared" si="226"/>
        <v>5970</v>
      </c>
      <c r="Y123" s="39">
        <f t="shared" si="226"/>
        <v>4890</v>
      </c>
      <c r="Z123" s="39">
        <f t="shared" si="226"/>
        <v>4890</v>
      </c>
      <c r="AA123" s="39">
        <f t="shared" si="226"/>
        <v>6795</v>
      </c>
      <c r="AB123" s="39">
        <f t="shared" si="226"/>
        <v>6795</v>
      </c>
      <c r="AC123" s="39">
        <f t="shared" si="226"/>
        <v>5715</v>
      </c>
      <c r="AD123" s="39">
        <f t="shared" si="226"/>
        <v>5715</v>
      </c>
      <c r="AE123" s="39">
        <f t="shared" si="189"/>
        <v>5715</v>
      </c>
      <c r="AF123" s="39"/>
      <c r="AG123" s="39">
        <f aca="true" t="shared" si="227" ref="AG123:AR123">SUM(AG121:AG122)</f>
        <v>12375</v>
      </c>
      <c r="AH123" s="39">
        <f t="shared" si="227"/>
        <v>9480</v>
      </c>
      <c r="AI123" s="39">
        <f t="shared" si="227"/>
        <v>9480</v>
      </c>
      <c r="AJ123" s="39">
        <f t="shared" si="227"/>
        <v>9480</v>
      </c>
      <c r="AK123" s="39">
        <f t="shared" si="227"/>
        <v>10215</v>
      </c>
      <c r="AL123" s="39">
        <f t="shared" si="227"/>
        <v>10215</v>
      </c>
      <c r="AM123" s="39">
        <f t="shared" si="227"/>
        <v>8025</v>
      </c>
      <c r="AN123" s="39">
        <f t="shared" si="227"/>
        <v>8025</v>
      </c>
      <c r="AO123" s="39">
        <f t="shared" si="227"/>
        <v>10950</v>
      </c>
      <c r="AP123" s="39">
        <f t="shared" si="227"/>
        <v>10950</v>
      </c>
      <c r="AQ123" s="39">
        <f t="shared" si="227"/>
        <v>8745</v>
      </c>
      <c r="AR123" s="39">
        <f t="shared" si="227"/>
        <v>8745</v>
      </c>
      <c r="AS123" s="39">
        <f t="shared" si="191"/>
        <v>8745</v>
      </c>
      <c r="AT123" s="39"/>
      <c r="AU123" s="39">
        <f aca="true" t="shared" si="228" ref="AU123:BF123">SUM(AU121:AU122)</f>
        <v>13740</v>
      </c>
      <c r="AV123" s="39">
        <f t="shared" si="228"/>
        <v>11190</v>
      </c>
      <c r="AW123" s="39">
        <f t="shared" si="228"/>
        <v>12615</v>
      </c>
      <c r="AX123" s="39">
        <f t="shared" si="228"/>
        <v>12615</v>
      </c>
      <c r="AY123" s="39">
        <f t="shared" si="228"/>
        <v>14685</v>
      </c>
      <c r="AZ123" s="39">
        <f t="shared" si="228"/>
        <v>14685</v>
      </c>
      <c r="BA123" s="39">
        <f t="shared" si="228"/>
        <v>11340</v>
      </c>
      <c r="BB123" s="39">
        <f t="shared" si="228"/>
        <v>11340</v>
      </c>
      <c r="BC123" s="39">
        <f t="shared" si="228"/>
        <v>15330</v>
      </c>
      <c r="BD123" s="39">
        <f t="shared" si="228"/>
        <v>15330</v>
      </c>
      <c r="BE123" s="39">
        <f t="shared" si="228"/>
        <v>11970</v>
      </c>
      <c r="BF123" s="39">
        <f t="shared" si="228"/>
        <v>14820</v>
      </c>
      <c r="BG123" s="39">
        <f t="shared" si="193"/>
        <v>14820</v>
      </c>
      <c r="BI123" s="39">
        <f>Q123</f>
        <v>2820</v>
      </c>
      <c r="BJ123" s="39">
        <f>AE123</f>
        <v>5715</v>
      </c>
      <c r="BK123" s="39">
        <f>AS123</f>
        <v>8745</v>
      </c>
      <c r="BL123" s="39">
        <f>BG123</f>
        <v>14820</v>
      </c>
    </row>
    <row r="124" spans="2:3" ht="12.75">
      <c r="B124" s="65"/>
      <c r="C124" s="69"/>
    </row>
    <row r="125" spans="2:3" ht="12.75">
      <c r="B125" s="65" t="s">
        <v>36</v>
      </c>
      <c r="C125" s="69"/>
    </row>
    <row r="126" spans="1:202" ht="12.75">
      <c r="A126" s="39"/>
      <c r="B126" s="65"/>
      <c r="C126" s="69" t="s">
        <v>37</v>
      </c>
      <c r="D126" s="39"/>
      <c r="E126" s="39">
        <f>A126+E81</f>
        <v>0</v>
      </c>
      <c r="F126" s="39">
        <f aca="true" t="shared" si="229" ref="F126:P126">E126+F81</f>
        <v>0</v>
      </c>
      <c r="G126" s="39">
        <f t="shared" si="229"/>
        <v>0</v>
      </c>
      <c r="H126" s="39">
        <f t="shared" si="229"/>
        <v>0</v>
      </c>
      <c r="I126" s="39">
        <f t="shared" si="229"/>
        <v>0</v>
      </c>
      <c r="J126" s="39">
        <f t="shared" si="229"/>
        <v>0</v>
      </c>
      <c r="K126" s="39">
        <f t="shared" si="229"/>
        <v>0</v>
      </c>
      <c r="L126" s="39">
        <f t="shared" si="229"/>
        <v>0</v>
      </c>
      <c r="M126" s="39">
        <f t="shared" si="229"/>
        <v>0</v>
      </c>
      <c r="N126" s="39">
        <f t="shared" si="229"/>
        <v>0</v>
      </c>
      <c r="O126" s="39">
        <f t="shared" si="229"/>
        <v>0</v>
      </c>
      <c r="P126" s="39">
        <f t="shared" si="229"/>
        <v>0</v>
      </c>
      <c r="Q126" s="39">
        <f t="shared" si="187"/>
        <v>0</v>
      </c>
      <c r="R126" s="39"/>
      <c r="S126" s="39">
        <f>P126+S81</f>
        <v>0</v>
      </c>
      <c r="T126" s="39">
        <f aca="true" t="shared" si="230" ref="T126:AD126">S126+T81</f>
        <v>0</v>
      </c>
      <c r="U126" s="39">
        <f t="shared" si="230"/>
        <v>0</v>
      </c>
      <c r="V126" s="39">
        <f t="shared" si="230"/>
        <v>0</v>
      </c>
      <c r="W126" s="39">
        <f t="shared" si="230"/>
        <v>0</v>
      </c>
      <c r="X126" s="39">
        <f t="shared" si="230"/>
        <v>0</v>
      </c>
      <c r="Y126" s="39">
        <f t="shared" si="230"/>
        <v>0</v>
      </c>
      <c r="Z126" s="39">
        <f t="shared" si="230"/>
        <v>0</v>
      </c>
      <c r="AA126" s="39">
        <f t="shared" si="230"/>
        <v>0</v>
      </c>
      <c r="AB126" s="39">
        <f t="shared" si="230"/>
        <v>0</v>
      </c>
      <c r="AC126" s="39">
        <f t="shared" si="230"/>
        <v>0</v>
      </c>
      <c r="AD126" s="39">
        <f t="shared" si="230"/>
        <v>0</v>
      </c>
      <c r="AE126" s="39">
        <f t="shared" si="189"/>
        <v>0</v>
      </c>
      <c r="AF126" s="39"/>
      <c r="AG126" s="39">
        <f>AD126+AG81</f>
        <v>0</v>
      </c>
      <c r="AH126" s="39">
        <f aca="true" t="shared" si="231" ref="AH126:AR126">AG126+AH81</f>
        <v>0</v>
      </c>
      <c r="AI126" s="39">
        <f t="shared" si="231"/>
        <v>0</v>
      </c>
      <c r="AJ126" s="39">
        <f t="shared" si="231"/>
        <v>0</v>
      </c>
      <c r="AK126" s="39">
        <f t="shared" si="231"/>
        <v>0</v>
      </c>
      <c r="AL126" s="39">
        <f t="shared" si="231"/>
        <v>0</v>
      </c>
      <c r="AM126" s="39">
        <f t="shared" si="231"/>
        <v>0</v>
      </c>
      <c r="AN126" s="39">
        <f t="shared" si="231"/>
        <v>0</v>
      </c>
      <c r="AO126" s="39">
        <f t="shared" si="231"/>
        <v>0</v>
      </c>
      <c r="AP126" s="39">
        <f t="shared" si="231"/>
        <v>0</v>
      </c>
      <c r="AQ126" s="39">
        <f t="shared" si="231"/>
        <v>0</v>
      </c>
      <c r="AR126" s="39">
        <f t="shared" si="231"/>
        <v>0</v>
      </c>
      <c r="AS126" s="39">
        <f t="shared" si="191"/>
        <v>0</v>
      </c>
      <c r="AT126" s="39"/>
      <c r="AU126" s="39">
        <f>AR126+AU81</f>
        <v>0</v>
      </c>
      <c r="AV126" s="39">
        <f aca="true" t="shared" si="232" ref="AV126:BF126">AU126+AV81</f>
        <v>0</v>
      </c>
      <c r="AW126" s="39">
        <f t="shared" si="232"/>
        <v>0</v>
      </c>
      <c r="AX126" s="39">
        <f t="shared" si="232"/>
        <v>0</v>
      </c>
      <c r="AY126" s="39">
        <f t="shared" si="232"/>
        <v>0</v>
      </c>
      <c r="AZ126" s="39">
        <f t="shared" si="232"/>
        <v>0</v>
      </c>
      <c r="BA126" s="39">
        <f t="shared" si="232"/>
        <v>0</v>
      </c>
      <c r="BB126" s="39">
        <f t="shared" si="232"/>
        <v>0</v>
      </c>
      <c r="BC126" s="39">
        <f t="shared" si="232"/>
        <v>0</v>
      </c>
      <c r="BD126" s="39">
        <f t="shared" si="232"/>
        <v>0</v>
      </c>
      <c r="BE126" s="39">
        <f t="shared" si="232"/>
        <v>0</v>
      </c>
      <c r="BF126" s="39">
        <f t="shared" si="232"/>
        <v>0</v>
      </c>
      <c r="BG126" s="39">
        <f t="shared" si="193"/>
        <v>0</v>
      </c>
      <c r="BI126" s="39">
        <f>Q126</f>
        <v>0</v>
      </c>
      <c r="BJ126" s="39">
        <f>AE126</f>
        <v>0</v>
      </c>
      <c r="BK126" s="39">
        <f>AS126</f>
        <v>0</v>
      </c>
      <c r="BL126" s="39">
        <f>BG126</f>
        <v>0</v>
      </c>
      <c r="BM126" s="39"/>
      <c r="BN126" s="39"/>
      <c r="BO126" s="39"/>
      <c r="BP126" s="39"/>
      <c r="BQ126" s="39"/>
      <c r="BR126" s="39"/>
      <c r="BS126" s="41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</row>
    <row r="127" spans="1:64" s="44" customFormat="1" ht="12.75">
      <c r="A127" s="70"/>
      <c r="B127" s="65"/>
      <c r="C127" s="69" t="s">
        <v>38</v>
      </c>
      <c r="E127" s="55">
        <f>A127+E46</f>
        <v>114400</v>
      </c>
      <c r="F127" s="55">
        <f aca="true" t="shared" si="233" ref="F127:P127">E127+F46</f>
        <v>135750</v>
      </c>
      <c r="G127" s="55">
        <f t="shared" si="233"/>
        <v>157100</v>
      </c>
      <c r="H127" s="55">
        <f t="shared" si="233"/>
        <v>178450</v>
      </c>
      <c r="I127" s="55">
        <f t="shared" si="233"/>
        <v>150575</v>
      </c>
      <c r="J127" s="55">
        <f t="shared" si="233"/>
        <v>122700</v>
      </c>
      <c r="K127" s="55">
        <f t="shared" si="233"/>
        <v>94825</v>
      </c>
      <c r="L127" s="55">
        <f t="shared" si="233"/>
        <v>66950</v>
      </c>
      <c r="M127" s="55">
        <f t="shared" si="233"/>
        <v>56930</v>
      </c>
      <c r="N127" s="55">
        <f t="shared" si="233"/>
        <v>46910</v>
      </c>
      <c r="O127" s="55">
        <f t="shared" si="233"/>
        <v>36090</v>
      </c>
      <c r="P127" s="55">
        <f t="shared" si="233"/>
        <v>25270</v>
      </c>
      <c r="Q127" s="55">
        <f t="shared" si="187"/>
        <v>25270</v>
      </c>
      <c r="R127" s="55"/>
      <c r="S127" s="55">
        <f>P127+S46</f>
        <v>98130</v>
      </c>
      <c r="T127" s="55">
        <f aca="true" t="shared" si="234" ref="T127:AD127">S127+T46</f>
        <v>110390</v>
      </c>
      <c r="U127" s="55">
        <f t="shared" si="234"/>
        <v>122650</v>
      </c>
      <c r="V127" s="55">
        <f t="shared" si="234"/>
        <v>134910</v>
      </c>
      <c r="W127" s="55">
        <f t="shared" si="234"/>
        <v>136740</v>
      </c>
      <c r="X127" s="55">
        <f t="shared" si="234"/>
        <v>138570</v>
      </c>
      <c r="Y127" s="55">
        <f t="shared" si="234"/>
        <v>120580</v>
      </c>
      <c r="Z127" s="55">
        <f t="shared" si="234"/>
        <v>102590</v>
      </c>
      <c r="AA127" s="55">
        <f t="shared" si="234"/>
        <v>116795</v>
      </c>
      <c r="AB127" s="55">
        <f t="shared" si="234"/>
        <v>131000</v>
      </c>
      <c r="AC127" s="55">
        <f t="shared" si="234"/>
        <v>123785</v>
      </c>
      <c r="AD127" s="55">
        <f t="shared" si="234"/>
        <v>116570</v>
      </c>
      <c r="AE127" s="55">
        <f t="shared" si="189"/>
        <v>116570</v>
      </c>
      <c r="AF127" s="55"/>
      <c r="AG127" s="55">
        <f>AD127+AG46</f>
        <v>214295</v>
      </c>
      <c r="AH127" s="55">
        <f aca="true" t="shared" si="235" ref="AH127:AR127">AG127+AH46</f>
        <v>258815</v>
      </c>
      <c r="AI127" s="55">
        <f t="shared" si="235"/>
        <v>303335</v>
      </c>
      <c r="AJ127" s="55">
        <f t="shared" si="235"/>
        <v>347855</v>
      </c>
      <c r="AK127" s="55">
        <f t="shared" si="235"/>
        <v>405940</v>
      </c>
      <c r="AL127" s="55">
        <f t="shared" si="235"/>
        <v>464025</v>
      </c>
      <c r="AM127" s="55">
        <f t="shared" si="235"/>
        <v>481900</v>
      </c>
      <c r="AN127" s="55">
        <f t="shared" si="235"/>
        <v>499775</v>
      </c>
      <c r="AO127" s="55">
        <f t="shared" si="235"/>
        <v>568525</v>
      </c>
      <c r="AP127" s="55">
        <f t="shared" si="235"/>
        <v>637275</v>
      </c>
      <c r="AQ127" s="55">
        <f t="shared" si="235"/>
        <v>663730</v>
      </c>
      <c r="AR127" s="55">
        <f t="shared" si="235"/>
        <v>690185</v>
      </c>
      <c r="AS127" s="55">
        <f t="shared" si="191"/>
        <v>690185</v>
      </c>
      <c r="AT127" s="55"/>
      <c r="AU127" s="55">
        <f>AR127+AU46</f>
        <v>785445</v>
      </c>
      <c r="AV127" s="55">
        <f aca="true" t="shared" si="236" ref="AV127:BF127">AU127+AV46</f>
        <v>833855</v>
      </c>
      <c r="AW127" s="55">
        <f t="shared" si="236"/>
        <v>908440</v>
      </c>
      <c r="AX127" s="55">
        <f t="shared" si="236"/>
        <v>983025</v>
      </c>
      <c r="AY127" s="55">
        <f t="shared" si="236"/>
        <v>1095640</v>
      </c>
      <c r="AZ127" s="55">
        <f t="shared" si="236"/>
        <v>1208255</v>
      </c>
      <c r="BA127" s="55">
        <f t="shared" si="236"/>
        <v>1259415</v>
      </c>
      <c r="BB127" s="55">
        <f t="shared" si="236"/>
        <v>1310575</v>
      </c>
      <c r="BC127" s="55">
        <f t="shared" si="236"/>
        <v>1432145</v>
      </c>
      <c r="BD127" s="55">
        <f t="shared" si="236"/>
        <v>1553715</v>
      </c>
      <c r="BE127" s="55">
        <f t="shared" si="236"/>
        <v>1611645</v>
      </c>
      <c r="BF127" s="55">
        <f t="shared" si="236"/>
        <v>1721925</v>
      </c>
      <c r="BG127" s="55">
        <f t="shared" si="193"/>
        <v>1721925</v>
      </c>
      <c r="BH127" s="51"/>
      <c r="BI127" s="55">
        <f>Q127</f>
        <v>25270</v>
      </c>
      <c r="BJ127" s="55">
        <f>AE127</f>
        <v>116570</v>
      </c>
      <c r="BK127" s="55">
        <f>AS127</f>
        <v>690185</v>
      </c>
      <c r="BL127" s="55">
        <f>BG127</f>
        <v>1721925</v>
      </c>
    </row>
    <row r="128" spans="1:202" ht="12.75">
      <c r="A128" s="39"/>
      <c r="B128" s="65" t="s">
        <v>39</v>
      </c>
      <c r="C128" s="69"/>
      <c r="D128" s="39"/>
      <c r="E128" s="39">
        <f aca="true" t="shared" si="237" ref="E128:N128">SUM(E126:E127)</f>
        <v>114400</v>
      </c>
      <c r="F128" s="39">
        <f t="shared" si="237"/>
        <v>135750</v>
      </c>
      <c r="G128" s="39">
        <f t="shared" si="237"/>
        <v>157100</v>
      </c>
      <c r="H128" s="39">
        <f t="shared" si="237"/>
        <v>178450</v>
      </c>
      <c r="I128" s="39">
        <f t="shared" si="237"/>
        <v>150575</v>
      </c>
      <c r="J128" s="39">
        <f t="shared" si="237"/>
        <v>122700</v>
      </c>
      <c r="K128" s="39">
        <f t="shared" si="237"/>
        <v>94825</v>
      </c>
      <c r="L128" s="39">
        <f t="shared" si="237"/>
        <v>66950</v>
      </c>
      <c r="M128" s="39">
        <f t="shared" si="237"/>
        <v>56930</v>
      </c>
      <c r="N128" s="39">
        <f t="shared" si="237"/>
        <v>46910</v>
      </c>
      <c r="O128" s="39">
        <f aca="true" t="shared" si="238" ref="O128:AB128">SUM(O126:O127)</f>
        <v>36090</v>
      </c>
      <c r="P128" s="39">
        <f t="shared" si="238"/>
        <v>25270</v>
      </c>
      <c r="Q128" s="39">
        <f t="shared" si="187"/>
        <v>25270</v>
      </c>
      <c r="R128" s="39"/>
      <c r="S128" s="39">
        <f t="shared" si="238"/>
        <v>98130</v>
      </c>
      <c r="T128" s="39">
        <f t="shared" si="238"/>
        <v>110390</v>
      </c>
      <c r="U128" s="39">
        <f t="shared" si="238"/>
        <v>122650</v>
      </c>
      <c r="V128" s="39">
        <f t="shared" si="238"/>
        <v>134910</v>
      </c>
      <c r="W128" s="39">
        <f t="shared" si="238"/>
        <v>136740</v>
      </c>
      <c r="X128" s="39">
        <f t="shared" si="238"/>
        <v>138570</v>
      </c>
      <c r="Y128" s="39">
        <f t="shared" si="238"/>
        <v>120580</v>
      </c>
      <c r="Z128" s="39">
        <f t="shared" si="238"/>
        <v>102590</v>
      </c>
      <c r="AA128" s="39">
        <f t="shared" si="238"/>
        <v>116795</v>
      </c>
      <c r="AB128" s="39">
        <f t="shared" si="238"/>
        <v>131000</v>
      </c>
      <c r="AC128" s="39">
        <f>SUM(AC126:AC127)</f>
        <v>123785</v>
      </c>
      <c r="AD128" s="39">
        <f>SUM(AD126:AD127)</f>
        <v>116570</v>
      </c>
      <c r="AE128" s="39">
        <f t="shared" si="189"/>
        <v>116570</v>
      </c>
      <c r="AF128" s="39"/>
      <c r="AG128" s="39">
        <f aca="true" t="shared" si="239" ref="AG128:AR128">SUM(AG126:AG127)</f>
        <v>214295</v>
      </c>
      <c r="AH128" s="39">
        <f t="shared" si="239"/>
        <v>258815</v>
      </c>
      <c r="AI128" s="39">
        <f t="shared" si="239"/>
        <v>303335</v>
      </c>
      <c r="AJ128" s="39">
        <f t="shared" si="239"/>
        <v>347855</v>
      </c>
      <c r="AK128" s="39">
        <f t="shared" si="239"/>
        <v>405940</v>
      </c>
      <c r="AL128" s="39">
        <f t="shared" si="239"/>
        <v>464025</v>
      </c>
      <c r="AM128" s="39">
        <f t="shared" si="239"/>
        <v>481900</v>
      </c>
      <c r="AN128" s="39">
        <f t="shared" si="239"/>
        <v>499775</v>
      </c>
      <c r="AO128" s="39">
        <f t="shared" si="239"/>
        <v>568525</v>
      </c>
      <c r="AP128" s="39">
        <f t="shared" si="239"/>
        <v>637275</v>
      </c>
      <c r="AQ128" s="39">
        <f t="shared" si="239"/>
        <v>663730</v>
      </c>
      <c r="AR128" s="39">
        <f t="shared" si="239"/>
        <v>690185</v>
      </c>
      <c r="AS128" s="39">
        <f t="shared" si="191"/>
        <v>690185</v>
      </c>
      <c r="AT128" s="39"/>
      <c r="AU128" s="39">
        <f aca="true" t="shared" si="240" ref="AU128:BF128">SUM(AU126:AU127)</f>
        <v>785445</v>
      </c>
      <c r="AV128" s="39">
        <f t="shared" si="240"/>
        <v>833855</v>
      </c>
      <c r="AW128" s="39">
        <f t="shared" si="240"/>
        <v>908440</v>
      </c>
      <c r="AX128" s="39">
        <f t="shared" si="240"/>
        <v>983025</v>
      </c>
      <c r="AY128" s="39">
        <f t="shared" si="240"/>
        <v>1095640</v>
      </c>
      <c r="AZ128" s="39">
        <f t="shared" si="240"/>
        <v>1208255</v>
      </c>
      <c r="BA128" s="39">
        <f t="shared" si="240"/>
        <v>1259415</v>
      </c>
      <c r="BB128" s="39">
        <f t="shared" si="240"/>
        <v>1310575</v>
      </c>
      <c r="BC128" s="39">
        <f t="shared" si="240"/>
        <v>1432145</v>
      </c>
      <c r="BD128" s="39">
        <f t="shared" si="240"/>
        <v>1553715</v>
      </c>
      <c r="BE128" s="39">
        <f t="shared" si="240"/>
        <v>1611645</v>
      </c>
      <c r="BF128" s="39">
        <f t="shared" si="240"/>
        <v>1721925</v>
      </c>
      <c r="BG128" s="39">
        <f t="shared" si="193"/>
        <v>1721925</v>
      </c>
      <c r="BI128" s="39">
        <f>Q128</f>
        <v>25270</v>
      </c>
      <c r="BJ128" s="39">
        <f>AE128</f>
        <v>116570</v>
      </c>
      <c r="BK128" s="39">
        <f>AS128</f>
        <v>690185</v>
      </c>
      <c r="BL128" s="39">
        <f>BG128</f>
        <v>1721925</v>
      </c>
      <c r="BN128" s="39"/>
      <c r="BO128" s="39"/>
      <c r="BP128" s="39"/>
      <c r="BQ128" s="39"/>
      <c r="BR128" s="39"/>
      <c r="BS128" s="41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</row>
    <row r="129" spans="1:64" ht="12.75">
      <c r="A129" s="39"/>
      <c r="B129" s="65"/>
      <c r="C129" s="69"/>
      <c r="D129" s="39"/>
      <c r="BI129" s="39"/>
      <c r="BJ129" s="39"/>
      <c r="BK129" s="39"/>
      <c r="BL129" s="39"/>
    </row>
    <row r="130" spans="1:65" ht="12.75">
      <c r="A130" s="39"/>
      <c r="B130" s="65" t="s">
        <v>40</v>
      </c>
      <c r="C130" s="69"/>
      <c r="D130" s="39"/>
      <c r="E130" s="39">
        <f aca="true" t="shared" si="241" ref="E130:N130">E123+E128</f>
        <v>121900</v>
      </c>
      <c r="F130" s="39">
        <f t="shared" si="241"/>
        <v>139500</v>
      </c>
      <c r="G130" s="39">
        <f t="shared" si="241"/>
        <v>160850</v>
      </c>
      <c r="H130" s="39">
        <f t="shared" si="241"/>
        <v>182200</v>
      </c>
      <c r="I130" s="39">
        <f t="shared" si="241"/>
        <v>152450</v>
      </c>
      <c r="J130" s="39">
        <f t="shared" si="241"/>
        <v>124575</v>
      </c>
      <c r="K130" s="39">
        <f t="shared" si="241"/>
        <v>96700</v>
      </c>
      <c r="L130" s="39">
        <f t="shared" si="241"/>
        <v>68825</v>
      </c>
      <c r="M130" s="39">
        <f t="shared" si="241"/>
        <v>59750</v>
      </c>
      <c r="N130" s="39">
        <f t="shared" si="241"/>
        <v>49730</v>
      </c>
      <c r="O130" s="39">
        <f>O123+O128</f>
        <v>38910</v>
      </c>
      <c r="P130" s="39">
        <f>P123+P128</f>
        <v>28090</v>
      </c>
      <c r="Q130" s="39">
        <f t="shared" si="187"/>
        <v>28090</v>
      </c>
      <c r="R130" s="39"/>
      <c r="S130" s="39">
        <f aca="true" t="shared" si="242" ref="S130:AB130">S123+S128</f>
        <v>107970</v>
      </c>
      <c r="T130" s="39">
        <f t="shared" si="242"/>
        <v>116930</v>
      </c>
      <c r="U130" s="39">
        <f t="shared" si="242"/>
        <v>129190</v>
      </c>
      <c r="V130" s="39">
        <f t="shared" si="242"/>
        <v>141450</v>
      </c>
      <c r="W130" s="39">
        <f t="shared" si="242"/>
        <v>142710</v>
      </c>
      <c r="X130" s="39">
        <f t="shared" si="242"/>
        <v>144540</v>
      </c>
      <c r="Y130" s="39">
        <f t="shared" si="242"/>
        <v>125470</v>
      </c>
      <c r="Z130" s="39">
        <f t="shared" si="242"/>
        <v>107480</v>
      </c>
      <c r="AA130" s="39">
        <f t="shared" si="242"/>
        <v>123590</v>
      </c>
      <c r="AB130" s="39">
        <f t="shared" si="242"/>
        <v>137795</v>
      </c>
      <c r="AC130" s="39">
        <f>AC123+AC128</f>
        <v>129500</v>
      </c>
      <c r="AD130" s="39">
        <f>AD123+AD128</f>
        <v>122285</v>
      </c>
      <c r="AE130" s="39">
        <f t="shared" si="189"/>
        <v>122285</v>
      </c>
      <c r="AF130" s="39"/>
      <c r="AG130" s="39">
        <f aca="true" t="shared" si="243" ref="AG130:AP130">AG123+AG128</f>
        <v>226670</v>
      </c>
      <c r="AH130" s="39">
        <f t="shared" si="243"/>
        <v>268295</v>
      </c>
      <c r="AI130" s="39">
        <f t="shared" si="243"/>
        <v>312815</v>
      </c>
      <c r="AJ130" s="39">
        <f t="shared" si="243"/>
        <v>357335</v>
      </c>
      <c r="AK130" s="39">
        <f t="shared" si="243"/>
        <v>416155</v>
      </c>
      <c r="AL130" s="39">
        <f t="shared" si="243"/>
        <v>474240</v>
      </c>
      <c r="AM130" s="39">
        <f t="shared" si="243"/>
        <v>489925</v>
      </c>
      <c r="AN130" s="39">
        <f t="shared" si="243"/>
        <v>507800</v>
      </c>
      <c r="AO130" s="39">
        <f t="shared" si="243"/>
        <v>579475</v>
      </c>
      <c r="AP130" s="39">
        <f t="shared" si="243"/>
        <v>648225</v>
      </c>
      <c r="AQ130" s="39">
        <f>AQ123+AQ128</f>
        <v>672475</v>
      </c>
      <c r="AR130" s="39">
        <f>AR123+AR128</f>
        <v>698930</v>
      </c>
      <c r="AS130" s="39">
        <f t="shared" si="191"/>
        <v>698930</v>
      </c>
      <c r="AT130" s="39"/>
      <c r="AU130" s="39">
        <f aca="true" t="shared" si="244" ref="AU130:BD130">AU123+AU128</f>
        <v>799185</v>
      </c>
      <c r="AV130" s="39">
        <f t="shared" si="244"/>
        <v>845045</v>
      </c>
      <c r="AW130" s="39">
        <f t="shared" si="244"/>
        <v>921055</v>
      </c>
      <c r="AX130" s="39">
        <f t="shared" si="244"/>
        <v>995640</v>
      </c>
      <c r="AY130" s="39">
        <f t="shared" si="244"/>
        <v>1110325</v>
      </c>
      <c r="AZ130" s="39">
        <f t="shared" si="244"/>
        <v>1222940</v>
      </c>
      <c r="BA130" s="39">
        <f t="shared" si="244"/>
        <v>1270755</v>
      </c>
      <c r="BB130" s="39">
        <f t="shared" si="244"/>
        <v>1321915</v>
      </c>
      <c r="BC130" s="39">
        <f t="shared" si="244"/>
        <v>1447475</v>
      </c>
      <c r="BD130" s="39">
        <f t="shared" si="244"/>
        <v>1569045</v>
      </c>
      <c r="BE130" s="39">
        <f>BE123+BE128</f>
        <v>1623615</v>
      </c>
      <c r="BF130" s="39">
        <f>BF123+BF128</f>
        <v>1736745</v>
      </c>
      <c r="BG130" s="39">
        <f t="shared" si="193"/>
        <v>1736745</v>
      </c>
      <c r="BI130" s="39">
        <f>Q130</f>
        <v>28090</v>
      </c>
      <c r="BJ130" s="39">
        <f>AE130</f>
        <v>122285</v>
      </c>
      <c r="BK130" s="39">
        <f>AS130</f>
        <v>698930</v>
      </c>
      <c r="BL130" s="39">
        <f>BG130</f>
        <v>1736745</v>
      </c>
      <c r="BM130" s="39"/>
    </row>
    <row r="131" spans="1:3" ht="12.75">
      <c r="A131" s="39"/>
      <c r="B131" s="65"/>
      <c r="C131" s="69"/>
    </row>
    <row r="132" spans="1:3" ht="12.75">
      <c r="A132" s="39"/>
      <c r="B132" s="65"/>
      <c r="C132" s="69"/>
    </row>
    <row r="133" spans="1:64" ht="12.75">
      <c r="A133" s="39"/>
      <c r="B133" s="75" t="s">
        <v>76</v>
      </c>
      <c r="C133" s="76"/>
      <c r="D133" s="77"/>
      <c r="E133" s="77">
        <f aca="true" t="shared" si="245" ref="E133:Q133">E105+E113</f>
        <v>-78100</v>
      </c>
      <c r="F133" s="77">
        <f t="shared" si="245"/>
        <v>39500</v>
      </c>
      <c r="G133" s="77">
        <f t="shared" si="245"/>
        <v>60850</v>
      </c>
      <c r="H133" s="77">
        <f t="shared" si="245"/>
        <v>82200</v>
      </c>
      <c r="I133" s="77">
        <f t="shared" si="245"/>
        <v>102450</v>
      </c>
      <c r="J133" s="77">
        <f t="shared" si="245"/>
        <v>74575</v>
      </c>
      <c r="K133" s="77">
        <f t="shared" si="245"/>
        <v>46700</v>
      </c>
      <c r="L133" s="77">
        <f t="shared" si="245"/>
        <v>18825</v>
      </c>
      <c r="M133" s="77">
        <f t="shared" si="245"/>
        <v>-15450</v>
      </c>
      <c r="N133" s="77">
        <f t="shared" si="245"/>
        <v>-25470</v>
      </c>
      <c r="O133" s="77">
        <f t="shared" si="245"/>
        <v>-36290</v>
      </c>
      <c r="P133" s="77">
        <f t="shared" si="245"/>
        <v>-47110</v>
      </c>
      <c r="Q133" s="77">
        <f t="shared" si="245"/>
        <v>-47110</v>
      </c>
      <c r="R133" s="77"/>
      <c r="S133" s="77">
        <f aca="true" t="shared" si="246" ref="S133:AE133">S105+S113</f>
        <v>-88830</v>
      </c>
      <c r="T133" s="77">
        <f t="shared" si="246"/>
        <v>-13870</v>
      </c>
      <c r="U133" s="77">
        <f t="shared" si="246"/>
        <v>-1610</v>
      </c>
      <c r="V133" s="77">
        <f t="shared" si="246"/>
        <v>10650</v>
      </c>
      <c r="W133" s="77">
        <f t="shared" si="246"/>
        <v>23310</v>
      </c>
      <c r="X133" s="77">
        <f t="shared" si="246"/>
        <v>25140</v>
      </c>
      <c r="Y133" s="77">
        <f t="shared" si="246"/>
        <v>27670</v>
      </c>
      <c r="Z133" s="77">
        <f t="shared" si="246"/>
        <v>9680</v>
      </c>
      <c r="AA133" s="77">
        <f t="shared" si="246"/>
        <v>-12310</v>
      </c>
      <c r="AB133" s="77">
        <f t="shared" si="246"/>
        <v>1895</v>
      </c>
      <c r="AC133" s="77">
        <f t="shared" si="246"/>
        <v>15200</v>
      </c>
      <c r="AD133" s="77">
        <f t="shared" si="246"/>
        <v>7985</v>
      </c>
      <c r="AE133" s="77">
        <f t="shared" si="246"/>
        <v>7985</v>
      </c>
      <c r="AF133" s="77"/>
      <c r="AG133" s="77">
        <f aca="true" t="shared" si="247" ref="AG133:AS133">AG105+AG113</f>
        <v>-20830</v>
      </c>
      <c r="AH133" s="77">
        <f t="shared" si="247"/>
        <v>78695</v>
      </c>
      <c r="AI133" s="77">
        <f t="shared" si="247"/>
        <v>123215</v>
      </c>
      <c r="AJ133" s="77">
        <f t="shared" si="247"/>
        <v>167735</v>
      </c>
      <c r="AK133" s="77">
        <f t="shared" si="247"/>
        <v>211855</v>
      </c>
      <c r="AL133" s="77">
        <f t="shared" si="247"/>
        <v>269940</v>
      </c>
      <c r="AM133" s="77">
        <f t="shared" si="247"/>
        <v>329425</v>
      </c>
      <c r="AN133" s="77">
        <f t="shared" si="247"/>
        <v>347300</v>
      </c>
      <c r="AO133" s="77">
        <f t="shared" si="247"/>
        <v>360475</v>
      </c>
      <c r="AP133" s="77">
        <f t="shared" si="247"/>
        <v>429225</v>
      </c>
      <c r="AQ133" s="77">
        <f t="shared" si="247"/>
        <v>497575</v>
      </c>
      <c r="AR133" s="77">
        <f t="shared" si="247"/>
        <v>524030</v>
      </c>
      <c r="AS133" s="77">
        <f t="shared" si="247"/>
        <v>524030</v>
      </c>
      <c r="AT133" s="77"/>
      <c r="AU133" s="77">
        <f aca="true" t="shared" si="248" ref="AU133:BG133">AU105+AU113</f>
        <v>524385</v>
      </c>
      <c r="AV133" s="77">
        <f t="shared" si="248"/>
        <v>621245</v>
      </c>
      <c r="AW133" s="77">
        <f t="shared" si="248"/>
        <v>668755</v>
      </c>
      <c r="AX133" s="77">
        <f t="shared" si="248"/>
        <v>743340</v>
      </c>
      <c r="AY133" s="77">
        <f t="shared" si="248"/>
        <v>816625</v>
      </c>
      <c r="AZ133" s="77">
        <f t="shared" si="248"/>
        <v>929240</v>
      </c>
      <c r="BA133" s="77">
        <f t="shared" si="248"/>
        <v>1043955</v>
      </c>
      <c r="BB133" s="77">
        <f t="shared" si="248"/>
        <v>1095115</v>
      </c>
      <c r="BC133" s="77">
        <f t="shared" si="248"/>
        <v>1140875</v>
      </c>
      <c r="BD133" s="77">
        <f t="shared" si="248"/>
        <v>1262445</v>
      </c>
      <c r="BE133" s="77">
        <f t="shared" si="248"/>
        <v>1384215</v>
      </c>
      <c r="BF133" s="77">
        <f t="shared" si="248"/>
        <v>1440345</v>
      </c>
      <c r="BG133" s="77">
        <f t="shared" si="248"/>
        <v>1440345</v>
      </c>
      <c r="BH133" s="77"/>
      <c r="BI133" s="77">
        <f>BI105+BI113</f>
        <v>-47110</v>
      </c>
      <c r="BJ133" s="77">
        <f>BJ105+BJ113</f>
        <v>7985</v>
      </c>
      <c r="BK133" s="77">
        <f>BK105+BK113</f>
        <v>524030</v>
      </c>
      <c r="BL133" s="77">
        <f>BL105+BL113</f>
        <v>1440345</v>
      </c>
    </row>
    <row r="134" spans="1:3" ht="12.75">
      <c r="A134" s="39"/>
      <c r="B134" s="65"/>
      <c r="C134" s="69"/>
    </row>
    <row r="135" spans="1:202" ht="12.75">
      <c r="A135" s="39"/>
      <c r="B135" s="69" t="s">
        <v>41</v>
      </c>
      <c r="C135" s="69"/>
      <c r="D135" s="39"/>
      <c r="E135" s="39">
        <f>E115-E130</f>
        <v>0</v>
      </c>
      <c r="F135" s="39">
        <f aca="true" t="shared" si="249" ref="F135:BL135">F115-F130</f>
        <v>0</v>
      </c>
      <c r="G135" s="39">
        <f t="shared" si="249"/>
        <v>0</v>
      </c>
      <c r="H135" s="39">
        <f t="shared" si="249"/>
        <v>0</v>
      </c>
      <c r="I135" s="39">
        <f t="shared" si="249"/>
        <v>0</v>
      </c>
      <c r="J135" s="39">
        <f t="shared" si="249"/>
        <v>0</v>
      </c>
      <c r="K135" s="39">
        <f t="shared" si="249"/>
        <v>0</v>
      </c>
      <c r="L135" s="39">
        <f t="shared" si="249"/>
        <v>0</v>
      </c>
      <c r="M135" s="39">
        <f t="shared" si="249"/>
        <v>0</v>
      </c>
      <c r="N135" s="39">
        <f t="shared" si="249"/>
        <v>0</v>
      </c>
      <c r="O135" s="39">
        <f t="shared" si="249"/>
        <v>0</v>
      </c>
      <c r="P135" s="39">
        <f t="shared" si="249"/>
        <v>0</v>
      </c>
      <c r="Q135" s="39">
        <f t="shared" si="249"/>
        <v>0</v>
      </c>
      <c r="R135" s="39"/>
      <c r="S135" s="39">
        <f t="shared" si="249"/>
        <v>0</v>
      </c>
      <c r="T135" s="39">
        <f t="shared" si="249"/>
        <v>0</v>
      </c>
      <c r="U135" s="39">
        <f t="shared" si="249"/>
        <v>0</v>
      </c>
      <c r="V135" s="39">
        <f t="shared" si="249"/>
        <v>0</v>
      </c>
      <c r="W135" s="39">
        <f t="shared" si="249"/>
        <v>0</v>
      </c>
      <c r="X135" s="39">
        <f t="shared" si="249"/>
        <v>0</v>
      </c>
      <c r="Y135" s="39">
        <f t="shared" si="249"/>
        <v>0</v>
      </c>
      <c r="Z135" s="39">
        <f t="shared" si="249"/>
        <v>0</v>
      </c>
      <c r="AA135" s="39">
        <f t="shared" si="249"/>
        <v>0</v>
      </c>
      <c r="AB135" s="39">
        <f t="shared" si="249"/>
        <v>0</v>
      </c>
      <c r="AC135" s="39">
        <f t="shared" si="249"/>
        <v>0</v>
      </c>
      <c r="AD135" s="39">
        <f t="shared" si="249"/>
        <v>0</v>
      </c>
      <c r="AE135" s="39">
        <f t="shared" si="249"/>
        <v>0</v>
      </c>
      <c r="AF135" s="39"/>
      <c r="AG135" s="39">
        <f t="shared" si="249"/>
        <v>0</v>
      </c>
      <c r="AH135" s="39">
        <f t="shared" si="249"/>
        <v>0</v>
      </c>
      <c r="AI135" s="39">
        <f t="shared" si="249"/>
        <v>0</v>
      </c>
      <c r="AJ135" s="39">
        <f t="shared" si="249"/>
        <v>0</v>
      </c>
      <c r="AK135" s="39">
        <f t="shared" si="249"/>
        <v>0</v>
      </c>
      <c r="AL135" s="39">
        <f t="shared" si="249"/>
        <v>0</v>
      </c>
      <c r="AM135" s="39">
        <f t="shared" si="249"/>
        <v>0</v>
      </c>
      <c r="AN135" s="39">
        <f t="shared" si="249"/>
        <v>0</v>
      </c>
      <c r="AO135" s="39">
        <f t="shared" si="249"/>
        <v>0</v>
      </c>
      <c r="AP135" s="39">
        <f t="shared" si="249"/>
        <v>0</v>
      </c>
      <c r="AQ135" s="39">
        <f t="shared" si="249"/>
        <v>0</v>
      </c>
      <c r="AR135" s="39">
        <f t="shared" si="249"/>
        <v>0</v>
      </c>
      <c r="AS135" s="39">
        <f t="shared" si="249"/>
        <v>0</v>
      </c>
      <c r="AT135" s="39"/>
      <c r="AU135" s="39">
        <f t="shared" si="249"/>
        <v>0</v>
      </c>
      <c r="AV135" s="39">
        <f t="shared" si="249"/>
        <v>0</v>
      </c>
      <c r="AW135" s="39">
        <f t="shared" si="249"/>
        <v>0</v>
      </c>
      <c r="AX135" s="39">
        <f t="shared" si="249"/>
        <v>0</v>
      </c>
      <c r="AY135" s="39">
        <f t="shared" si="249"/>
        <v>0</v>
      </c>
      <c r="AZ135" s="39">
        <f t="shared" si="249"/>
        <v>0</v>
      </c>
      <c r="BA135" s="39">
        <f t="shared" si="249"/>
        <v>0</v>
      </c>
      <c r="BB135" s="39">
        <f t="shared" si="249"/>
        <v>0</v>
      </c>
      <c r="BC135" s="39">
        <f t="shared" si="249"/>
        <v>0</v>
      </c>
      <c r="BD135" s="39">
        <f t="shared" si="249"/>
        <v>0</v>
      </c>
      <c r="BE135" s="39">
        <f t="shared" si="249"/>
        <v>0</v>
      </c>
      <c r="BF135" s="39">
        <f t="shared" si="249"/>
        <v>0</v>
      </c>
      <c r="BG135" s="39">
        <f t="shared" si="249"/>
        <v>0</v>
      </c>
      <c r="BH135" s="39"/>
      <c r="BI135" s="39">
        <f t="shared" si="249"/>
        <v>0</v>
      </c>
      <c r="BJ135" s="39">
        <f t="shared" si="249"/>
        <v>0</v>
      </c>
      <c r="BK135" s="39">
        <f t="shared" si="249"/>
        <v>0</v>
      </c>
      <c r="BL135" s="39">
        <f t="shared" si="249"/>
        <v>0</v>
      </c>
      <c r="BM135" s="39"/>
      <c r="BN135" s="39"/>
      <c r="BO135" s="39"/>
      <c r="BP135" s="39"/>
      <c r="BQ135" s="39"/>
      <c r="BR135" s="39"/>
      <c r="BS135" s="41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</row>
    <row r="136" spans="2:64" ht="12.75">
      <c r="B136" s="69" t="s">
        <v>110</v>
      </c>
      <c r="C136" s="69"/>
      <c r="E136" s="39">
        <f>+E127-SUM($E46:E46)</f>
        <v>0</v>
      </c>
      <c r="F136" s="39">
        <f>+F127-SUM($E46:F46)</f>
        <v>0</v>
      </c>
      <c r="G136" s="39">
        <f>+G127-SUM($E46:G46)</f>
        <v>0</v>
      </c>
      <c r="H136" s="39">
        <f>+H127-SUM($E46:H46)</f>
        <v>0</v>
      </c>
      <c r="I136" s="39">
        <f>+I127-SUM($E46:I46)</f>
        <v>0</v>
      </c>
      <c r="J136" s="39">
        <f>+J127-SUM($E46:J46)</f>
        <v>0</v>
      </c>
      <c r="K136" s="39">
        <f>+K127-SUM($E46:K46)</f>
        <v>0</v>
      </c>
      <c r="L136" s="39">
        <f>+L127-SUM($E46:L46)</f>
        <v>0</v>
      </c>
      <c r="M136" s="39">
        <f>+M127-SUM($E46:M46)</f>
        <v>0</v>
      </c>
      <c r="N136" s="39">
        <f>+N127-SUM($E46:N46)</f>
        <v>0</v>
      </c>
      <c r="O136" s="39">
        <f>+O127-SUM($E46:O46)</f>
        <v>0</v>
      </c>
      <c r="P136" s="39">
        <f>+P127-SUM($E46:P46)</f>
        <v>0</v>
      </c>
      <c r="Q136" s="39">
        <f>+Q127-SUM($Q46:Q46)</f>
        <v>0</v>
      </c>
      <c r="R136" s="39"/>
      <c r="S136" s="39">
        <f>+S127-SUM($E46:S46)+$Q127</f>
        <v>0</v>
      </c>
      <c r="T136" s="39">
        <f>+T127-SUM($E46:T46)+$Q127</f>
        <v>0</v>
      </c>
      <c r="U136" s="39">
        <f>+U127-SUM($E46:U46)+$Q127</f>
        <v>0</v>
      </c>
      <c r="V136" s="39">
        <f>+V127-SUM($E46:V46)+$Q127</f>
        <v>0</v>
      </c>
      <c r="W136" s="39">
        <f>+W127-SUM($E46:W46)+$Q127</f>
        <v>0</v>
      </c>
      <c r="X136" s="39">
        <f>+X127-SUM($E46:X46)+$Q127</f>
        <v>0</v>
      </c>
      <c r="Y136" s="39">
        <f>+Y127-SUM($E46:Y46)+$Q127</f>
        <v>0</v>
      </c>
      <c r="Z136" s="39">
        <f>+Z127-SUM($E46:Z46)+$Q127</f>
        <v>0</v>
      </c>
      <c r="AA136" s="39">
        <f>+AA127-SUM($E46:AA46)+$Q127</f>
        <v>0</v>
      </c>
      <c r="AB136" s="39">
        <f>+AB127-SUM($E46:AB46)+$Q127</f>
        <v>0</v>
      </c>
      <c r="AC136" s="39">
        <f>+AC127-SUM($E46:AC46)+$Q127</f>
        <v>0</v>
      </c>
      <c r="AD136" s="39">
        <f>+AD127-SUM($E46:AD46)+$Q127</f>
        <v>0</v>
      </c>
      <c r="AE136" s="39">
        <f>+AE127-SUM($AE46:AE46)-Q127</f>
        <v>0</v>
      </c>
      <c r="AF136" s="39"/>
      <c r="AG136" s="39">
        <f>+AG127-SUM($E46:AG46)+$AE127</f>
        <v>0</v>
      </c>
      <c r="AH136" s="39">
        <f>+AH127-SUM($E46:AH46)+$AE127</f>
        <v>0</v>
      </c>
      <c r="AI136" s="39">
        <f>+AI127-SUM($E46:AI46)+$AE127</f>
        <v>0</v>
      </c>
      <c r="AJ136" s="39">
        <f>+AJ127-SUM($E46:AJ46)+$AE127</f>
        <v>0</v>
      </c>
      <c r="AK136" s="39">
        <f>+AK127-SUM($E46:AK46)+$AE127</f>
        <v>0</v>
      </c>
      <c r="AL136" s="39">
        <f>+AL127-SUM($E46:AL46)+$AE127</f>
        <v>0</v>
      </c>
      <c r="AM136" s="39">
        <f>+AM127-SUM($E46:AM46)+$AE127</f>
        <v>0</v>
      </c>
      <c r="AN136" s="39">
        <f>+AN127-SUM($E46:AN46)+$AE127</f>
        <v>0</v>
      </c>
      <c r="AO136" s="39">
        <f>+AO127-SUM($E46:AO46)+$AE127</f>
        <v>0</v>
      </c>
      <c r="AP136" s="39">
        <f>+AP127-SUM($E46:AP46)+$AE127</f>
        <v>0</v>
      </c>
      <c r="AQ136" s="39">
        <f>+AQ127-SUM($E46:AQ46)+$AE127</f>
        <v>0</v>
      </c>
      <c r="AR136" s="39">
        <f>+AR127-SUM($E46:AR46)+$AE127</f>
        <v>0</v>
      </c>
      <c r="AS136" s="39">
        <f>+AS127-SUM($AS46:AS46)-AE127</f>
        <v>0</v>
      </c>
      <c r="AT136" s="39"/>
      <c r="AU136" s="39">
        <f>+AU127-SUM($E46:AU46)+$AS127</f>
        <v>0</v>
      </c>
      <c r="AV136" s="39">
        <f>+AV127-SUM($E46:AV46)+$AS127</f>
        <v>0</v>
      </c>
      <c r="AW136" s="39">
        <f>+AW127-SUM($E46:AW46)+$AS127</f>
        <v>0</v>
      </c>
      <c r="AX136" s="39">
        <f>+AX127-SUM($E46:AX46)+$AS127</f>
        <v>0</v>
      </c>
      <c r="AY136" s="39">
        <f>+AY127-SUM($E46:AY46)+$AS127</f>
        <v>0</v>
      </c>
      <c r="AZ136" s="39">
        <f>+AZ127-SUM($E46:AZ46)+$AS127</f>
        <v>0</v>
      </c>
      <c r="BA136" s="39">
        <f>+BA127-SUM($E46:BA46)+$AS127</f>
        <v>0</v>
      </c>
      <c r="BB136" s="39">
        <f>+BB127-SUM($E46:BB46)+$AS127</f>
        <v>0</v>
      </c>
      <c r="BC136" s="39">
        <f>+BC127-SUM($E46:BC46)+$AS127</f>
        <v>0</v>
      </c>
      <c r="BD136" s="39">
        <f>+BD127-SUM($E46:BD46)+$AS127</f>
        <v>0</v>
      </c>
      <c r="BE136" s="39">
        <f>+BE127-SUM($E46:BE46)+$AS127</f>
        <v>0</v>
      </c>
      <c r="BF136" s="39">
        <f>+BF127-SUM($E46:BF46)+$AS127</f>
        <v>0</v>
      </c>
      <c r="BG136" s="39">
        <f>+BG127-SUM($BG46:BG46)-AS127</f>
        <v>0</v>
      </c>
      <c r="BH136" s="39"/>
      <c r="BI136" s="39">
        <f>+BI127-BI46</f>
        <v>0</v>
      </c>
      <c r="BJ136" s="39">
        <f>+BJ127-BJ46-BI127</f>
        <v>0</v>
      </c>
      <c r="BK136" s="39">
        <f>+BK127-BK46-BJ127</f>
        <v>0</v>
      </c>
      <c r="BL136" s="39">
        <f>+BL127-BL46-BK127</f>
        <v>0</v>
      </c>
    </row>
    <row r="137" spans="2:64" ht="12.75">
      <c r="B137" s="69" t="s">
        <v>111</v>
      </c>
      <c r="C137" s="69"/>
      <c r="E137" s="39">
        <f>+E105-E87</f>
        <v>0</v>
      </c>
      <c r="F137" s="39">
        <f aca="true" t="shared" si="250" ref="F137:BL137">+F105-F87</f>
        <v>0</v>
      </c>
      <c r="G137" s="39">
        <f t="shared" si="250"/>
        <v>0</v>
      </c>
      <c r="H137" s="39">
        <f t="shared" si="250"/>
        <v>0</v>
      </c>
      <c r="I137" s="39">
        <f t="shared" si="250"/>
        <v>0</v>
      </c>
      <c r="J137" s="39">
        <f t="shared" si="250"/>
        <v>0</v>
      </c>
      <c r="K137" s="39">
        <f t="shared" si="250"/>
        <v>0</v>
      </c>
      <c r="L137" s="39">
        <f t="shared" si="250"/>
        <v>0</v>
      </c>
      <c r="M137" s="39">
        <f t="shared" si="250"/>
        <v>0</v>
      </c>
      <c r="N137" s="39">
        <f t="shared" si="250"/>
        <v>0</v>
      </c>
      <c r="O137" s="39">
        <f t="shared" si="250"/>
        <v>0</v>
      </c>
      <c r="P137" s="39">
        <f t="shared" si="250"/>
        <v>0</v>
      </c>
      <c r="Q137" s="39">
        <f t="shared" si="250"/>
        <v>0</v>
      </c>
      <c r="R137" s="39"/>
      <c r="S137" s="39">
        <f t="shared" si="250"/>
        <v>0</v>
      </c>
      <c r="T137" s="39">
        <f t="shared" si="250"/>
        <v>0</v>
      </c>
      <c r="U137" s="39">
        <f t="shared" si="250"/>
        <v>0</v>
      </c>
      <c r="V137" s="39">
        <f t="shared" si="250"/>
        <v>0</v>
      </c>
      <c r="W137" s="39">
        <f t="shared" si="250"/>
        <v>0</v>
      </c>
      <c r="X137" s="39">
        <f t="shared" si="250"/>
        <v>0</v>
      </c>
      <c r="Y137" s="39">
        <f t="shared" si="250"/>
        <v>0</v>
      </c>
      <c r="Z137" s="39">
        <f t="shared" si="250"/>
        <v>0</v>
      </c>
      <c r="AA137" s="39">
        <f t="shared" si="250"/>
        <v>0</v>
      </c>
      <c r="AB137" s="39">
        <f t="shared" si="250"/>
        <v>0</v>
      </c>
      <c r="AC137" s="39">
        <f t="shared" si="250"/>
        <v>0</v>
      </c>
      <c r="AD137" s="39">
        <f t="shared" si="250"/>
        <v>0</v>
      </c>
      <c r="AE137" s="39">
        <f t="shared" si="250"/>
        <v>0</v>
      </c>
      <c r="AF137" s="39"/>
      <c r="AG137" s="39">
        <f t="shared" si="250"/>
        <v>0</v>
      </c>
      <c r="AH137" s="39">
        <f t="shared" si="250"/>
        <v>0</v>
      </c>
      <c r="AI137" s="39">
        <f t="shared" si="250"/>
        <v>0</v>
      </c>
      <c r="AJ137" s="39">
        <f t="shared" si="250"/>
        <v>0</v>
      </c>
      <c r="AK137" s="39">
        <f t="shared" si="250"/>
        <v>0</v>
      </c>
      <c r="AL137" s="39">
        <f t="shared" si="250"/>
        <v>0</v>
      </c>
      <c r="AM137" s="39">
        <f t="shared" si="250"/>
        <v>0</v>
      </c>
      <c r="AN137" s="39">
        <f t="shared" si="250"/>
        <v>0</v>
      </c>
      <c r="AO137" s="39">
        <f t="shared" si="250"/>
        <v>0</v>
      </c>
      <c r="AP137" s="39">
        <f t="shared" si="250"/>
        <v>0</v>
      </c>
      <c r="AQ137" s="39">
        <f t="shared" si="250"/>
        <v>0</v>
      </c>
      <c r="AR137" s="39">
        <f t="shared" si="250"/>
        <v>0</v>
      </c>
      <c r="AS137" s="39">
        <f t="shared" si="250"/>
        <v>0</v>
      </c>
      <c r="AT137" s="39"/>
      <c r="AU137" s="39">
        <f t="shared" si="250"/>
        <v>0</v>
      </c>
      <c r="AV137" s="39">
        <f t="shared" si="250"/>
        <v>0</v>
      </c>
      <c r="AW137" s="39">
        <f t="shared" si="250"/>
        <v>0</v>
      </c>
      <c r="AX137" s="39">
        <f t="shared" si="250"/>
        <v>0</v>
      </c>
      <c r="AY137" s="39">
        <f t="shared" si="250"/>
        <v>0</v>
      </c>
      <c r="AZ137" s="39">
        <f t="shared" si="250"/>
        <v>0</v>
      </c>
      <c r="BA137" s="39">
        <f t="shared" si="250"/>
        <v>0</v>
      </c>
      <c r="BB137" s="39">
        <f t="shared" si="250"/>
        <v>0</v>
      </c>
      <c r="BC137" s="39">
        <f t="shared" si="250"/>
        <v>0</v>
      </c>
      <c r="BD137" s="39">
        <f t="shared" si="250"/>
        <v>0</v>
      </c>
      <c r="BE137" s="39">
        <f t="shared" si="250"/>
        <v>0</v>
      </c>
      <c r="BF137" s="39">
        <f t="shared" si="250"/>
        <v>0</v>
      </c>
      <c r="BG137" s="39">
        <f t="shared" si="250"/>
        <v>0</v>
      </c>
      <c r="BH137" s="39"/>
      <c r="BI137" s="39">
        <f t="shared" si="250"/>
        <v>0</v>
      </c>
      <c r="BJ137" s="39">
        <f t="shared" si="250"/>
        <v>0</v>
      </c>
      <c r="BK137" s="39">
        <f t="shared" si="250"/>
        <v>0</v>
      </c>
      <c r="BL137" s="39">
        <f t="shared" si="250"/>
        <v>0</v>
      </c>
    </row>
    <row r="138" spans="2:7" ht="12.75">
      <c r="B138" s="65"/>
      <c r="C138" s="69"/>
      <c r="E138" s="39"/>
      <c r="F138" s="39"/>
      <c r="G138" s="39"/>
    </row>
    <row r="139" spans="2:4" ht="12.75">
      <c r="B139" s="43" t="str">
        <f>B95</f>
        <v>Tucows Inc. Registry Operations for .KIDS Domains, Inc.</v>
      </c>
      <c r="C139" s="65"/>
      <c r="D139" s="78"/>
    </row>
    <row r="140" spans="2:63" ht="12.75">
      <c r="B140" s="65" t="s">
        <v>42</v>
      </c>
      <c r="C140" s="65"/>
      <c r="D140" s="78"/>
      <c r="I140" s="78"/>
      <c r="J140" s="78"/>
      <c r="K140" s="78"/>
      <c r="L140" s="78"/>
      <c r="M140" s="78"/>
      <c r="N140" s="78"/>
      <c r="O140" s="79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J140" s="78"/>
      <c r="BK140" s="78"/>
    </row>
    <row r="141" spans="2:63" ht="12.75">
      <c r="B141" s="65"/>
      <c r="C141" s="65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9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J141" s="78"/>
      <c r="BK141" s="78"/>
    </row>
    <row r="142" spans="2:71" s="46" customFormat="1" ht="12.75">
      <c r="B142" s="47" t="s">
        <v>1</v>
      </c>
      <c r="C142" s="48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S142" s="50"/>
    </row>
    <row r="143" spans="2:71" s="23" customFormat="1" ht="12.75">
      <c r="B143" s="24" t="s">
        <v>0</v>
      </c>
      <c r="C143" s="25"/>
      <c r="D143" s="26"/>
      <c r="E143" s="26">
        <f aca="true" t="shared" si="251" ref="E143:BK143">+E7</f>
        <v>36892</v>
      </c>
      <c r="F143" s="26">
        <f t="shared" si="251"/>
        <v>36923</v>
      </c>
      <c r="G143" s="26">
        <f t="shared" si="251"/>
        <v>36951</v>
      </c>
      <c r="H143" s="26">
        <f t="shared" si="251"/>
        <v>36982</v>
      </c>
      <c r="I143" s="26">
        <f t="shared" si="251"/>
        <v>37012</v>
      </c>
      <c r="J143" s="26">
        <f t="shared" si="251"/>
        <v>37043</v>
      </c>
      <c r="K143" s="26">
        <f t="shared" si="251"/>
        <v>37073</v>
      </c>
      <c r="L143" s="26">
        <f t="shared" si="251"/>
        <v>37104</v>
      </c>
      <c r="M143" s="26">
        <f t="shared" si="251"/>
        <v>37135</v>
      </c>
      <c r="N143" s="26">
        <f t="shared" si="251"/>
        <v>37165</v>
      </c>
      <c r="O143" s="26">
        <f t="shared" si="251"/>
        <v>37196</v>
      </c>
      <c r="P143" s="26">
        <f t="shared" si="251"/>
        <v>37226</v>
      </c>
      <c r="Q143" s="26" t="str">
        <f t="shared" si="251"/>
        <v>Total-01</v>
      </c>
      <c r="R143" s="26"/>
      <c r="S143" s="26">
        <f t="shared" si="251"/>
        <v>37257</v>
      </c>
      <c r="T143" s="26">
        <f t="shared" si="251"/>
        <v>37288</v>
      </c>
      <c r="U143" s="26">
        <f t="shared" si="251"/>
        <v>37316</v>
      </c>
      <c r="V143" s="26">
        <f t="shared" si="251"/>
        <v>37347</v>
      </c>
      <c r="W143" s="26">
        <f t="shared" si="251"/>
        <v>37377</v>
      </c>
      <c r="X143" s="26">
        <f t="shared" si="251"/>
        <v>37408</v>
      </c>
      <c r="Y143" s="26">
        <f t="shared" si="251"/>
        <v>37438</v>
      </c>
      <c r="Z143" s="26">
        <f t="shared" si="251"/>
        <v>37469</v>
      </c>
      <c r="AA143" s="26">
        <f t="shared" si="251"/>
        <v>37500</v>
      </c>
      <c r="AB143" s="26">
        <f t="shared" si="251"/>
        <v>37530</v>
      </c>
      <c r="AC143" s="26">
        <f t="shared" si="251"/>
        <v>37561</v>
      </c>
      <c r="AD143" s="26">
        <f t="shared" si="251"/>
        <v>37591</v>
      </c>
      <c r="AE143" s="26" t="str">
        <f t="shared" si="251"/>
        <v>Total-02</v>
      </c>
      <c r="AF143" s="26"/>
      <c r="AG143" s="26">
        <f t="shared" si="251"/>
        <v>37622</v>
      </c>
      <c r="AH143" s="26">
        <f t="shared" si="251"/>
        <v>37653</v>
      </c>
      <c r="AI143" s="26">
        <f t="shared" si="251"/>
        <v>37681</v>
      </c>
      <c r="AJ143" s="26">
        <f t="shared" si="251"/>
        <v>37712</v>
      </c>
      <c r="AK143" s="26">
        <f t="shared" si="251"/>
        <v>37742</v>
      </c>
      <c r="AL143" s="26">
        <f t="shared" si="251"/>
        <v>37773</v>
      </c>
      <c r="AM143" s="26">
        <f t="shared" si="251"/>
        <v>37803</v>
      </c>
      <c r="AN143" s="26">
        <f t="shared" si="251"/>
        <v>37834</v>
      </c>
      <c r="AO143" s="26">
        <f t="shared" si="251"/>
        <v>37865</v>
      </c>
      <c r="AP143" s="26">
        <f t="shared" si="251"/>
        <v>37895</v>
      </c>
      <c r="AQ143" s="26">
        <f t="shared" si="251"/>
        <v>37926</v>
      </c>
      <c r="AR143" s="26">
        <f t="shared" si="251"/>
        <v>37956</v>
      </c>
      <c r="AS143" s="26" t="str">
        <f t="shared" si="251"/>
        <v>Total-03</v>
      </c>
      <c r="AT143" s="26"/>
      <c r="AU143" s="26">
        <f t="shared" si="251"/>
        <v>37987</v>
      </c>
      <c r="AV143" s="26">
        <f t="shared" si="251"/>
        <v>38018</v>
      </c>
      <c r="AW143" s="26">
        <f t="shared" si="251"/>
        <v>38047</v>
      </c>
      <c r="AX143" s="26">
        <f t="shared" si="251"/>
        <v>38078</v>
      </c>
      <c r="AY143" s="26">
        <f t="shared" si="251"/>
        <v>38108</v>
      </c>
      <c r="AZ143" s="26">
        <f t="shared" si="251"/>
        <v>38139</v>
      </c>
      <c r="BA143" s="26">
        <f t="shared" si="251"/>
        <v>38169</v>
      </c>
      <c r="BB143" s="26">
        <f t="shared" si="251"/>
        <v>38200</v>
      </c>
      <c r="BC143" s="26">
        <f t="shared" si="251"/>
        <v>38231</v>
      </c>
      <c r="BD143" s="26">
        <f t="shared" si="251"/>
        <v>38261</v>
      </c>
      <c r="BE143" s="26">
        <f t="shared" si="251"/>
        <v>38292</v>
      </c>
      <c r="BF143" s="26">
        <f t="shared" si="251"/>
        <v>38322</v>
      </c>
      <c r="BG143" s="26" t="str">
        <f t="shared" si="251"/>
        <v>Total-04</v>
      </c>
      <c r="BH143" s="26"/>
      <c r="BI143" s="26" t="str">
        <f t="shared" si="251"/>
        <v>2001</v>
      </c>
      <c r="BJ143" s="26" t="str">
        <f t="shared" si="251"/>
        <v>2002</v>
      </c>
      <c r="BK143" s="26" t="str">
        <f t="shared" si="251"/>
        <v>2003</v>
      </c>
      <c r="BL143" s="26" t="str">
        <f>+BL7</f>
        <v>2004</v>
      </c>
      <c r="BS143" s="27"/>
    </row>
    <row r="145" ht="12.75">
      <c r="B145" s="43" t="s">
        <v>43</v>
      </c>
    </row>
    <row r="146" spans="1:64" ht="12.75">
      <c r="A146" s="41">
        <v>1</v>
      </c>
      <c r="B146" s="40"/>
      <c r="C146" s="41" t="s">
        <v>44</v>
      </c>
      <c r="D146" s="39"/>
      <c r="E146" s="39">
        <v>0</v>
      </c>
      <c r="F146" s="39">
        <f aca="true" t="shared" si="252" ref="F146:N146">E146</f>
        <v>0</v>
      </c>
      <c r="G146" s="39">
        <f t="shared" si="252"/>
        <v>0</v>
      </c>
      <c r="H146" s="39">
        <f t="shared" si="252"/>
        <v>0</v>
      </c>
      <c r="I146" s="39">
        <f aca="true" t="shared" si="253" ref="I146:I154">H146</f>
        <v>0</v>
      </c>
      <c r="J146" s="39">
        <f t="shared" si="252"/>
        <v>0</v>
      </c>
      <c r="K146" s="39">
        <f t="shared" si="252"/>
        <v>0</v>
      </c>
      <c r="L146" s="39">
        <f t="shared" si="252"/>
        <v>0</v>
      </c>
      <c r="M146" s="39">
        <f t="shared" si="252"/>
        <v>0</v>
      </c>
      <c r="N146" s="39">
        <f t="shared" si="252"/>
        <v>0</v>
      </c>
      <c r="O146" s="39">
        <f aca="true" t="shared" si="254" ref="O146:O154">+N146</f>
        <v>0</v>
      </c>
      <c r="P146" s="39">
        <f>O146</f>
        <v>0</v>
      </c>
      <c r="Q146" s="39">
        <f>SUM(E146:P146)</f>
        <v>0</v>
      </c>
      <c r="R146" s="39"/>
      <c r="S146" s="39">
        <f>ROUND(P146*1.05,-2)</f>
        <v>0</v>
      </c>
      <c r="T146" s="39">
        <f aca="true" t="shared" si="255" ref="T146:AB146">S146</f>
        <v>0</v>
      </c>
      <c r="U146" s="39">
        <f t="shared" si="255"/>
        <v>0</v>
      </c>
      <c r="V146" s="39">
        <f t="shared" si="255"/>
        <v>0</v>
      </c>
      <c r="W146" s="39">
        <f t="shared" si="255"/>
        <v>0</v>
      </c>
      <c r="X146" s="39">
        <f t="shared" si="255"/>
        <v>0</v>
      </c>
      <c r="Y146" s="39">
        <f t="shared" si="255"/>
        <v>0</v>
      </c>
      <c r="Z146" s="39">
        <f t="shared" si="255"/>
        <v>0</v>
      </c>
      <c r="AA146" s="39">
        <f t="shared" si="255"/>
        <v>0</v>
      </c>
      <c r="AB146" s="39">
        <f t="shared" si="255"/>
        <v>0</v>
      </c>
      <c r="AC146" s="39">
        <f aca="true" t="shared" si="256" ref="AC146:AC174">ROUND(AB146*1.05,-2)</f>
        <v>0</v>
      </c>
      <c r="AD146" s="39">
        <f aca="true" t="shared" si="257" ref="AD146:AD174">AC146</f>
        <v>0</v>
      </c>
      <c r="AE146" s="39">
        <f>SUM(S146:AD146)</f>
        <v>0</v>
      </c>
      <c r="AF146" s="39"/>
      <c r="AG146" s="39">
        <f>ROUND(AD146*1.05,-2)</f>
        <v>0</v>
      </c>
      <c r="AH146" s="39">
        <f aca="true" t="shared" si="258" ref="AH146:AP146">AG146</f>
        <v>0</v>
      </c>
      <c r="AI146" s="39">
        <f t="shared" si="258"/>
        <v>0</v>
      </c>
      <c r="AJ146" s="39">
        <f t="shared" si="258"/>
        <v>0</v>
      </c>
      <c r="AK146" s="39">
        <f t="shared" si="258"/>
        <v>0</v>
      </c>
      <c r="AL146" s="39">
        <f t="shared" si="258"/>
        <v>0</v>
      </c>
      <c r="AM146" s="39">
        <f t="shared" si="258"/>
        <v>0</v>
      </c>
      <c r="AN146" s="39">
        <f t="shared" si="258"/>
        <v>0</v>
      </c>
      <c r="AO146" s="39">
        <f t="shared" si="258"/>
        <v>0</v>
      </c>
      <c r="AP146" s="39">
        <f t="shared" si="258"/>
        <v>0</v>
      </c>
      <c r="AQ146" s="39">
        <f aca="true" t="shared" si="259" ref="AQ146:AQ174">ROUND(AP146*1.05,-2)</f>
        <v>0</v>
      </c>
      <c r="AR146" s="39">
        <f aca="true" t="shared" si="260" ref="AR146:AR174">AQ146</f>
        <v>0</v>
      </c>
      <c r="AS146" s="39">
        <f aca="true" t="shared" si="261" ref="AS146:AS174">SUM(AG146:AR146)</f>
        <v>0</v>
      </c>
      <c r="AT146" s="39"/>
      <c r="AU146" s="39">
        <f>ROUND(AR146*1.05,-2)</f>
        <v>0</v>
      </c>
      <c r="AV146" s="39">
        <f aca="true" t="shared" si="262" ref="AV146:BD146">AU146</f>
        <v>0</v>
      </c>
      <c r="AW146" s="39">
        <f t="shared" si="262"/>
        <v>0</v>
      </c>
      <c r="AX146" s="39">
        <f t="shared" si="262"/>
        <v>0</v>
      </c>
      <c r="AY146" s="39">
        <f t="shared" si="262"/>
        <v>0</v>
      </c>
      <c r="AZ146" s="39">
        <f t="shared" si="262"/>
        <v>0</v>
      </c>
      <c r="BA146" s="39">
        <f t="shared" si="262"/>
        <v>0</v>
      </c>
      <c r="BB146" s="39">
        <f t="shared" si="262"/>
        <v>0</v>
      </c>
      <c r="BC146" s="39">
        <f t="shared" si="262"/>
        <v>0</v>
      </c>
      <c r="BD146" s="39">
        <f t="shared" si="262"/>
        <v>0</v>
      </c>
      <c r="BE146" s="39">
        <f aca="true" t="shared" si="263" ref="BE146:BE174">ROUND(BD146*1.05,-2)</f>
        <v>0</v>
      </c>
      <c r="BF146" s="39">
        <f aca="true" t="shared" si="264" ref="BF146:BF174">BE146</f>
        <v>0</v>
      </c>
      <c r="BG146" s="39">
        <f aca="true" t="shared" si="265" ref="BG146:BG174">SUM(AU146:BF146)</f>
        <v>0</v>
      </c>
      <c r="BI146" s="39">
        <f aca="true" t="shared" si="266" ref="BI146:BI162">Q146</f>
        <v>0</v>
      </c>
      <c r="BJ146" s="39">
        <f aca="true" t="shared" si="267" ref="BJ146:BJ162">AE146</f>
        <v>0</v>
      </c>
      <c r="BK146" s="39">
        <f aca="true" t="shared" si="268" ref="BK146:BK162">AS146</f>
        <v>0</v>
      </c>
      <c r="BL146" s="39">
        <f aca="true" t="shared" si="269" ref="BL146:BL162">BG146</f>
        <v>0</v>
      </c>
    </row>
    <row r="147" spans="1:64" ht="12.75">
      <c r="A147" s="39">
        <f>A146+1</f>
        <v>2</v>
      </c>
      <c r="B147" s="40"/>
      <c r="C147" s="56" t="s">
        <v>125</v>
      </c>
      <c r="D147" s="39"/>
      <c r="E147" s="39">
        <v>0</v>
      </c>
      <c r="F147" s="39">
        <f aca="true" t="shared" si="270" ref="F147:N147">E147</f>
        <v>0</v>
      </c>
      <c r="G147" s="39">
        <v>0</v>
      </c>
      <c r="H147" s="39">
        <f t="shared" si="270"/>
        <v>0</v>
      </c>
      <c r="I147" s="39">
        <f>+H147</f>
        <v>0</v>
      </c>
      <c r="J147" s="39">
        <f t="shared" si="270"/>
        <v>0</v>
      </c>
      <c r="K147" s="39">
        <f t="shared" si="270"/>
        <v>0</v>
      </c>
      <c r="L147" s="39">
        <f t="shared" si="270"/>
        <v>0</v>
      </c>
      <c r="M147" s="39">
        <f t="shared" si="270"/>
        <v>0</v>
      </c>
      <c r="N147" s="39">
        <f t="shared" si="270"/>
        <v>0</v>
      </c>
      <c r="O147" s="39">
        <f t="shared" si="254"/>
        <v>0</v>
      </c>
      <c r="P147" s="39">
        <f>O147</f>
        <v>0</v>
      </c>
      <c r="Q147" s="39">
        <f aca="true" t="shared" si="271" ref="Q147:Q179">SUM(E147:P147)</f>
        <v>0</v>
      </c>
      <c r="R147" s="39"/>
      <c r="S147" s="39">
        <f aca="true" t="shared" si="272" ref="S147:S174">ROUND(P147*1.05,-2)</f>
        <v>0</v>
      </c>
      <c r="T147" s="39">
        <f aca="true" t="shared" si="273" ref="T147:AB147">S147</f>
        <v>0</v>
      </c>
      <c r="U147" s="39">
        <f t="shared" si="273"/>
        <v>0</v>
      </c>
      <c r="V147" s="39">
        <f t="shared" si="273"/>
        <v>0</v>
      </c>
      <c r="W147" s="39">
        <f t="shared" si="273"/>
        <v>0</v>
      </c>
      <c r="X147" s="39">
        <f t="shared" si="273"/>
        <v>0</v>
      </c>
      <c r="Y147" s="39">
        <f t="shared" si="273"/>
        <v>0</v>
      </c>
      <c r="Z147" s="39">
        <f t="shared" si="273"/>
        <v>0</v>
      </c>
      <c r="AA147" s="39">
        <f t="shared" si="273"/>
        <v>0</v>
      </c>
      <c r="AB147" s="39">
        <f t="shared" si="273"/>
        <v>0</v>
      </c>
      <c r="AC147" s="39">
        <f t="shared" si="256"/>
        <v>0</v>
      </c>
      <c r="AD147" s="39">
        <f t="shared" si="257"/>
        <v>0</v>
      </c>
      <c r="AE147" s="39">
        <f aca="true" t="shared" si="274" ref="AE147:AE174">SUM(S147:AD147)</f>
        <v>0</v>
      </c>
      <c r="AF147" s="39"/>
      <c r="AG147" s="39">
        <f aca="true" t="shared" si="275" ref="AG147:AG174">ROUND(AD147*1.05,-2)</f>
        <v>0</v>
      </c>
      <c r="AH147" s="39">
        <f aca="true" t="shared" si="276" ref="AH147:AP147">AG147</f>
        <v>0</v>
      </c>
      <c r="AI147" s="39">
        <f t="shared" si="276"/>
        <v>0</v>
      </c>
      <c r="AJ147" s="39">
        <f t="shared" si="276"/>
        <v>0</v>
      </c>
      <c r="AK147" s="39">
        <f t="shared" si="276"/>
        <v>0</v>
      </c>
      <c r="AL147" s="39">
        <f t="shared" si="276"/>
        <v>0</v>
      </c>
      <c r="AM147" s="39">
        <f t="shared" si="276"/>
        <v>0</v>
      </c>
      <c r="AN147" s="39">
        <f t="shared" si="276"/>
        <v>0</v>
      </c>
      <c r="AO147" s="39">
        <f t="shared" si="276"/>
        <v>0</v>
      </c>
      <c r="AP147" s="39">
        <f t="shared" si="276"/>
        <v>0</v>
      </c>
      <c r="AQ147" s="39">
        <f t="shared" si="259"/>
        <v>0</v>
      </c>
      <c r="AR147" s="39">
        <f t="shared" si="260"/>
        <v>0</v>
      </c>
      <c r="AS147" s="39">
        <f t="shared" si="261"/>
        <v>0</v>
      </c>
      <c r="AT147" s="39"/>
      <c r="AU147" s="39">
        <f aca="true" t="shared" si="277" ref="AU147:AU174">ROUND(AR147*1.05,-2)</f>
        <v>0</v>
      </c>
      <c r="AV147" s="39">
        <f aca="true" t="shared" si="278" ref="AV147:BD147">AU147</f>
        <v>0</v>
      </c>
      <c r="AW147" s="39">
        <f t="shared" si="278"/>
        <v>0</v>
      </c>
      <c r="AX147" s="39">
        <f t="shared" si="278"/>
        <v>0</v>
      </c>
      <c r="AY147" s="39">
        <f t="shared" si="278"/>
        <v>0</v>
      </c>
      <c r="AZ147" s="39">
        <f t="shared" si="278"/>
        <v>0</v>
      </c>
      <c r="BA147" s="39">
        <f t="shared" si="278"/>
        <v>0</v>
      </c>
      <c r="BB147" s="39">
        <f t="shared" si="278"/>
        <v>0</v>
      </c>
      <c r="BC147" s="39">
        <f t="shared" si="278"/>
        <v>0</v>
      </c>
      <c r="BD147" s="39">
        <f t="shared" si="278"/>
        <v>0</v>
      </c>
      <c r="BE147" s="39">
        <f t="shared" si="263"/>
        <v>0</v>
      </c>
      <c r="BF147" s="39">
        <f t="shared" si="264"/>
        <v>0</v>
      </c>
      <c r="BG147" s="39">
        <f t="shared" si="265"/>
        <v>0</v>
      </c>
      <c r="BI147" s="39">
        <f t="shared" si="266"/>
        <v>0</v>
      </c>
      <c r="BJ147" s="39">
        <f t="shared" si="267"/>
        <v>0</v>
      </c>
      <c r="BK147" s="39">
        <f t="shared" si="268"/>
        <v>0</v>
      </c>
      <c r="BL147" s="39">
        <f t="shared" si="269"/>
        <v>0</v>
      </c>
    </row>
    <row r="148" spans="1:64" ht="12.75">
      <c r="A148" s="39">
        <f aca="true" t="shared" si="279" ref="A148:A175">A147+1</f>
        <v>3</v>
      </c>
      <c r="B148" s="40"/>
      <c r="C148" s="41" t="s">
        <v>45</v>
      </c>
      <c r="D148" s="39"/>
      <c r="E148" s="39">
        <v>0</v>
      </c>
      <c r="F148" s="39">
        <v>0</v>
      </c>
      <c r="G148" s="39">
        <f aca="true" t="shared" si="280" ref="G148:N148">F148</f>
        <v>0</v>
      </c>
      <c r="H148" s="39">
        <f t="shared" si="280"/>
        <v>0</v>
      </c>
      <c r="I148" s="39">
        <f t="shared" si="253"/>
        <v>0</v>
      </c>
      <c r="J148" s="39">
        <f t="shared" si="280"/>
        <v>0</v>
      </c>
      <c r="K148" s="39">
        <f t="shared" si="280"/>
        <v>0</v>
      </c>
      <c r="L148" s="39">
        <f t="shared" si="280"/>
        <v>0</v>
      </c>
      <c r="M148" s="39">
        <f t="shared" si="280"/>
        <v>0</v>
      </c>
      <c r="N148" s="39">
        <f t="shared" si="280"/>
        <v>0</v>
      </c>
      <c r="O148" s="39">
        <f t="shared" si="254"/>
        <v>0</v>
      </c>
      <c r="P148" s="39">
        <f aca="true" t="shared" si="281" ref="P148:P174">O148</f>
        <v>0</v>
      </c>
      <c r="Q148" s="39">
        <f t="shared" si="271"/>
        <v>0</v>
      </c>
      <c r="R148" s="39"/>
      <c r="S148" s="39">
        <f t="shared" si="272"/>
        <v>0</v>
      </c>
      <c r="T148" s="39">
        <f aca="true" t="shared" si="282" ref="T148:AB148">S148</f>
        <v>0</v>
      </c>
      <c r="U148" s="39">
        <f t="shared" si="282"/>
        <v>0</v>
      </c>
      <c r="V148" s="39">
        <f t="shared" si="282"/>
        <v>0</v>
      </c>
      <c r="W148" s="39">
        <f t="shared" si="282"/>
        <v>0</v>
      </c>
      <c r="X148" s="39">
        <f t="shared" si="282"/>
        <v>0</v>
      </c>
      <c r="Y148" s="39">
        <f t="shared" si="282"/>
        <v>0</v>
      </c>
      <c r="Z148" s="39">
        <f t="shared" si="282"/>
        <v>0</v>
      </c>
      <c r="AA148" s="39">
        <f t="shared" si="282"/>
        <v>0</v>
      </c>
      <c r="AB148" s="39">
        <f t="shared" si="282"/>
        <v>0</v>
      </c>
      <c r="AC148" s="39">
        <f t="shared" si="256"/>
        <v>0</v>
      </c>
      <c r="AD148" s="39">
        <f t="shared" si="257"/>
        <v>0</v>
      </c>
      <c r="AE148" s="39">
        <f t="shared" si="274"/>
        <v>0</v>
      </c>
      <c r="AF148" s="39"/>
      <c r="AG148" s="39">
        <f t="shared" si="275"/>
        <v>0</v>
      </c>
      <c r="AH148" s="39">
        <f aca="true" t="shared" si="283" ref="AH148:AP148">AG148</f>
        <v>0</v>
      </c>
      <c r="AI148" s="39">
        <f t="shared" si="283"/>
        <v>0</v>
      </c>
      <c r="AJ148" s="39">
        <f t="shared" si="283"/>
        <v>0</v>
      </c>
      <c r="AK148" s="39">
        <f t="shared" si="283"/>
        <v>0</v>
      </c>
      <c r="AL148" s="39">
        <f t="shared" si="283"/>
        <v>0</v>
      </c>
      <c r="AM148" s="39">
        <f t="shared" si="283"/>
        <v>0</v>
      </c>
      <c r="AN148" s="39">
        <f t="shared" si="283"/>
        <v>0</v>
      </c>
      <c r="AO148" s="39">
        <f t="shared" si="283"/>
        <v>0</v>
      </c>
      <c r="AP148" s="39">
        <f t="shared" si="283"/>
        <v>0</v>
      </c>
      <c r="AQ148" s="39">
        <f t="shared" si="259"/>
        <v>0</v>
      </c>
      <c r="AR148" s="39">
        <f t="shared" si="260"/>
        <v>0</v>
      </c>
      <c r="AS148" s="39">
        <f t="shared" si="261"/>
        <v>0</v>
      </c>
      <c r="AT148" s="39"/>
      <c r="AU148" s="39">
        <f t="shared" si="277"/>
        <v>0</v>
      </c>
      <c r="AV148" s="39">
        <f aca="true" t="shared" si="284" ref="AV148:BD148">AU148</f>
        <v>0</v>
      </c>
      <c r="AW148" s="39">
        <f t="shared" si="284"/>
        <v>0</v>
      </c>
      <c r="AX148" s="39">
        <f t="shared" si="284"/>
        <v>0</v>
      </c>
      <c r="AY148" s="39">
        <f t="shared" si="284"/>
        <v>0</v>
      </c>
      <c r="AZ148" s="39">
        <f t="shared" si="284"/>
        <v>0</v>
      </c>
      <c r="BA148" s="39">
        <f t="shared" si="284"/>
        <v>0</v>
      </c>
      <c r="BB148" s="39">
        <f t="shared" si="284"/>
        <v>0</v>
      </c>
      <c r="BC148" s="39">
        <f t="shared" si="284"/>
        <v>0</v>
      </c>
      <c r="BD148" s="39">
        <f t="shared" si="284"/>
        <v>0</v>
      </c>
      <c r="BE148" s="39">
        <f t="shared" si="263"/>
        <v>0</v>
      </c>
      <c r="BF148" s="39">
        <f t="shared" si="264"/>
        <v>0</v>
      </c>
      <c r="BG148" s="39">
        <f t="shared" si="265"/>
        <v>0</v>
      </c>
      <c r="BI148" s="39">
        <f t="shared" si="266"/>
        <v>0</v>
      </c>
      <c r="BJ148" s="39">
        <f t="shared" si="267"/>
        <v>0</v>
      </c>
      <c r="BK148" s="39">
        <f t="shared" si="268"/>
        <v>0</v>
      </c>
      <c r="BL148" s="39">
        <f t="shared" si="269"/>
        <v>0</v>
      </c>
    </row>
    <row r="149" spans="1:64" ht="12.75">
      <c r="A149" s="39">
        <f t="shared" si="279"/>
        <v>4</v>
      </c>
      <c r="B149" s="40"/>
      <c r="C149" s="56" t="s">
        <v>125</v>
      </c>
      <c r="D149" s="39"/>
      <c r="E149" s="39">
        <v>0</v>
      </c>
      <c r="F149" s="39">
        <f aca="true" t="shared" si="285" ref="F149:N151">E149</f>
        <v>0</v>
      </c>
      <c r="G149" s="39">
        <f t="shared" si="285"/>
        <v>0</v>
      </c>
      <c r="H149" s="39">
        <f t="shared" si="285"/>
        <v>0</v>
      </c>
      <c r="I149" s="39">
        <v>0</v>
      </c>
      <c r="J149" s="39">
        <f t="shared" si="285"/>
        <v>0</v>
      </c>
      <c r="K149" s="39">
        <f t="shared" si="285"/>
        <v>0</v>
      </c>
      <c r="L149" s="39">
        <f t="shared" si="285"/>
        <v>0</v>
      </c>
      <c r="M149" s="39">
        <f t="shared" si="285"/>
        <v>0</v>
      </c>
      <c r="N149" s="39">
        <f t="shared" si="285"/>
        <v>0</v>
      </c>
      <c r="O149" s="39">
        <f t="shared" si="254"/>
        <v>0</v>
      </c>
      <c r="P149" s="39">
        <f t="shared" si="281"/>
        <v>0</v>
      </c>
      <c r="Q149" s="39">
        <f t="shared" si="271"/>
        <v>0</v>
      </c>
      <c r="R149" s="39"/>
      <c r="S149" s="39">
        <f t="shared" si="272"/>
        <v>0</v>
      </c>
      <c r="T149" s="39">
        <f aca="true" t="shared" si="286" ref="T149:AB149">S149</f>
        <v>0</v>
      </c>
      <c r="U149" s="39">
        <f t="shared" si="286"/>
        <v>0</v>
      </c>
      <c r="V149" s="39">
        <f t="shared" si="286"/>
        <v>0</v>
      </c>
      <c r="W149" s="39">
        <f t="shared" si="286"/>
        <v>0</v>
      </c>
      <c r="X149" s="39">
        <f t="shared" si="286"/>
        <v>0</v>
      </c>
      <c r="Y149" s="39">
        <f t="shared" si="286"/>
        <v>0</v>
      </c>
      <c r="Z149" s="39">
        <f t="shared" si="286"/>
        <v>0</v>
      </c>
      <c r="AA149" s="39">
        <f t="shared" si="286"/>
        <v>0</v>
      </c>
      <c r="AB149" s="39">
        <f t="shared" si="286"/>
        <v>0</v>
      </c>
      <c r="AC149" s="39">
        <f t="shared" si="256"/>
        <v>0</v>
      </c>
      <c r="AD149" s="39">
        <f t="shared" si="257"/>
        <v>0</v>
      </c>
      <c r="AE149" s="39">
        <f t="shared" si="274"/>
        <v>0</v>
      </c>
      <c r="AF149" s="39"/>
      <c r="AG149" s="39">
        <f t="shared" si="275"/>
        <v>0</v>
      </c>
      <c r="AH149" s="39">
        <f aca="true" t="shared" si="287" ref="AH149:AP149">AG149</f>
        <v>0</v>
      </c>
      <c r="AI149" s="39">
        <f t="shared" si="287"/>
        <v>0</v>
      </c>
      <c r="AJ149" s="39">
        <f t="shared" si="287"/>
        <v>0</v>
      </c>
      <c r="AK149" s="39">
        <f t="shared" si="287"/>
        <v>0</v>
      </c>
      <c r="AL149" s="39">
        <f t="shared" si="287"/>
        <v>0</v>
      </c>
      <c r="AM149" s="39">
        <f t="shared" si="287"/>
        <v>0</v>
      </c>
      <c r="AN149" s="39">
        <f t="shared" si="287"/>
        <v>0</v>
      </c>
      <c r="AO149" s="39">
        <f t="shared" si="287"/>
        <v>0</v>
      </c>
      <c r="AP149" s="39">
        <f t="shared" si="287"/>
        <v>0</v>
      </c>
      <c r="AQ149" s="39">
        <f t="shared" si="259"/>
        <v>0</v>
      </c>
      <c r="AR149" s="39">
        <f t="shared" si="260"/>
        <v>0</v>
      </c>
      <c r="AS149" s="39">
        <f t="shared" si="261"/>
        <v>0</v>
      </c>
      <c r="AT149" s="39"/>
      <c r="AU149" s="39">
        <f t="shared" si="277"/>
        <v>0</v>
      </c>
      <c r="AV149" s="39">
        <f aca="true" t="shared" si="288" ref="AV149:BD149">AU149</f>
        <v>0</v>
      </c>
      <c r="AW149" s="39">
        <f t="shared" si="288"/>
        <v>0</v>
      </c>
      <c r="AX149" s="39">
        <f t="shared" si="288"/>
        <v>0</v>
      </c>
      <c r="AY149" s="39">
        <f t="shared" si="288"/>
        <v>0</v>
      </c>
      <c r="AZ149" s="39">
        <f t="shared" si="288"/>
        <v>0</v>
      </c>
      <c r="BA149" s="39">
        <f t="shared" si="288"/>
        <v>0</v>
      </c>
      <c r="BB149" s="39">
        <f t="shared" si="288"/>
        <v>0</v>
      </c>
      <c r="BC149" s="39">
        <f t="shared" si="288"/>
        <v>0</v>
      </c>
      <c r="BD149" s="39">
        <f t="shared" si="288"/>
        <v>0</v>
      </c>
      <c r="BE149" s="39">
        <f t="shared" si="263"/>
        <v>0</v>
      </c>
      <c r="BF149" s="39">
        <f t="shared" si="264"/>
        <v>0</v>
      </c>
      <c r="BG149" s="39">
        <f t="shared" si="265"/>
        <v>0</v>
      </c>
      <c r="BI149" s="39">
        <f t="shared" si="266"/>
        <v>0</v>
      </c>
      <c r="BJ149" s="39">
        <f t="shared" si="267"/>
        <v>0</v>
      </c>
      <c r="BK149" s="39">
        <f t="shared" si="268"/>
        <v>0</v>
      </c>
      <c r="BL149" s="39">
        <f t="shared" si="269"/>
        <v>0</v>
      </c>
    </row>
    <row r="150" spans="1:64" ht="12.75">
      <c r="A150" s="39">
        <f t="shared" si="279"/>
        <v>5</v>
      </c>
      <c r="B150" s="40"/>
      <c r="C150" s="56" t="s">
        <v>125</v>
      </c>
      <c r="D150" s="39"/>
      <c r="E150" s="39">
        <v>0</v>
      </c>
      <c r="F150" s="39">
        <f t="shared" si="285"/>
        <v>0</v>
      </c>
      <c r="G150" s="39">
        <f t="shared" si="285"/>
        <v>0</v>
      </c>
      <c r="H150" s="39">
        <f t="shared" si="285"/>
        <v>0</v>
      </c>
      <c r="I150" s="39">
        <f t="shared" si="253"/>
        <v>0</v>
      </c>
      <c r="J150" s="39">
        <f t="shared" si="285"/>
        <v>0</v>
      </c>
      <c r="K150" s="39">
        <f t="shared" si="285"/>
        <v>0</v>
      </c>
      <c r="L150" s="39">
        <v>0</v>
      </c>
      <c r="M150" s="39">
        <f t="shared" si="285"/>
        <v>0</v>
      </c>
      <c r="N150" s="39">
        <f t="shared" si="285"/>
        <v>0</v>
      </c>
      <c r="O150" s="39">
        <f t="shared" si="254"/>
        <v>0</v>
      </c>
      <c r="P150" s="39">
        <f t="shared" si="281"/>
        <v>0</v>
      </c>
      <c r="Q150" s="39">
        <f t="shared" si="271"/>
        <v>0</v>
      </c>
      <c r="R150" s="39"/>
      <c r="S150" s="39">
        <f t="shared" si="272"/>
        <v>0</v>
      </c>
      <c r="T150" s="39">
        <f aca="true" t="shared" si="289" ref="T150:AB150">S150</f>
        <v>0</v>
      </c>
      <c r="U150" s="39">
        <f t="shared" si="289"/>
        <v>0</v>
      </c>
      <c r="V150" s="39">
        <f t="shared" si="289"/>
        <v>0</v>
      </c>
      <c r="W150" s="39">
        <f t="shared" si="289"/>
        <v>0</v>
      </c>
      <c r="X150" s="39">
        <f t="shared" si="289"/>
        <v>0</v>
      </c>
      <c r="Y150" s="39">
        <f t="shared" si="289"/>
        <v>0</v>
      </c>
      <c r="Z150" s="39">
        <f t="shared" si="289"/>
        <v>0</v>
      </c>
      <c r="AA150" s="39">
        <f t="shared" si="289"/>
        <v>0</v>
      </c>
      <c r="AB150" s="39">
        <f t="shared" si="289"/>
        <v>0</v>
      </c>
      <c r="AC150" s="39">
        <f t="shared" si="256"/>
        <v>0</v>
      </c>
      <c r="AD150" s="39">
        <f t="shared" si="257"/>
        <v>0</v>
      </c>
      <c r="AE150" s="39">
        <f t="shared" si="274"/>
        <v>0</v>
      </c>
      <c r="AF150" s="39"/>
      <c r="AG150" s="39">
        <f t="shared" si="275"/>
        <v>0</v>
      </c>
      <c r="AH150" s="39">
        <f aca="true" t="shared" si="290" ref="AH150:AP150">AG150</f>
        <v>0</v>
      </c>
      <c r="AI150" s="39">
        <f t="shared" si="290"/>
        <v>0</v>
      </c>
      <c r="AJ150" s="39">
        <f t="shared" si="290"/>
        <v>0</v>
      </c>
      <c r="AK150" s="39">
        <f t="shared" si="290"/>
        <v>0</v>
      </c>
      <c r="AL150" s="39">
        <f t="shared" si="290"/>
        <v>0</v>
      </c>
      <c r="AM150" s="39">
        <f t="shared" si="290"/>
        <v>0</v>
      </c>
      <c r="AN150" s="39">
        <f t="shared" si="290"/>
        <v>0</v>
      </c>
      <c r="AO150" s="39">
        <f t="shared" si="290"/>
        <v>0</v>
      </c>
      <c r="AP150" s="39">
        <f t="shared" si="290"/>
        <v>0</v>
      </c>
      <c r="AQ150" s="39">
        <f t="shared" si="259"/>
        <v>0</v>
      </c>
      <c r="AR150" s="39">
        <f t="shared" si="260"/>
        <v>0</v>
      </c>
      <c r="AS150" s="39">
        <f t="shared" si="261"/>
        <v>0</v>
      </c>
      <c r="AT150" s="39"/>
      <c r="AU150" s="39">
        <f t="shared" si="277"/>
        <v>0</v>
      </c>
      <c r="AV150" s="39">
        <f aca="true" t="shared" si="291" ref="AV150:BD150">AU150</f>
        <v>0</v>
      </c>
      <c r="AW150" s="39">
        <f t="shared" si="291"/>
        <v>0</v>
      </c>
      <c r="AX150" s="39">
        <f t="shared" si="291"/>
        <v>0</v>
      </c>
      <c r="AY150" s="39">
        <f t="shared" si="291"/>
        <v>0</v>
      </c>
      <c r="AZ150" s="39">
        <f t="shared" si="291"/>
        <v>0</v>
      </c>
      <c r="BA150" s="39">
        <f t="shared" si="291"/>
        <v>0</v>
      </c>
      <c r="BB150" s="39">
        <f t="shared" si="291"/>
        <v>0</v>
      </c>
      <c r="BC150" s="39">
        <f t="shared" si="291"/>
        <v>0</v>
      </c>
      <c r="BD150" s="39">
        <f t="shared" si="291"/>
        <v>0</v>
      </c>
      <c r="BE150" s="39">
        <f t="shared" si="263"/>
        <v>0</v>
      </c>
      <c r="BF150" s="39">
        <f t="shared" si="264"/>
        <v>0</v>
      </c>
      <c r="BG150" s="39">
        <f t="shared" si="265"/>
        <v>0</v>
      </c>
      <c r="BI150" s="39">
        <f t="shared" si="266"/>
        <v>0</v>
      </c>
      <c r="BJ150" s="39">
        <f t="shared" si="267"/>
        <v>0</v>
      </c>
      <c r="BK150" s="39">
        <f t="shared" si="268"/>
        <v>0</v>
      </c>
      <c r="BL150" s="39">
        <f t="shared" si="269"/>
        <v>0</v>
      </c>
    </row>
    <row r="151" spans="1:64" ht="12.75">
      <c r="A151" s="39">
        <f t="shared" si="279"/>
        <v>6</v>
      </c>
      <c r="B151" s="40"/>
      <c r="C151" s="56" t="s">
        <v>75</v>
      </c>
      <c r="D151" s="39"/>
      <c r="E151" s="39">
        <v>0</v>
      </c>
      <c r="F151" s="39">
        <f t="shared" si="285"/>
        <v>0</v>
      </c>
      <c r="G151" s="39">
        <v>0</v>
      </c>
      <c r="H151" s="39">
        <f t="shared" si="285"/>
        <v>0</v>
      </c>
      <c r="I151" s="39">
        <f t="shared" si="253"/>
        <v>0</v>
      </c>
      <c r="J151" s="39">
        <f t="shared" si="285"/>
        <v>0</v>
      </c>
      <c r="K151" s="39">
        <f t="shared" si="285"/>
        <v>0</v>
      </c>
      <c r="L151" s="39">
        <f t="shared" si="285"/>
        <v>0</v>
      </c>
      <c r="M151" s="39">
        <f t="shared" si="285"/>
        <v>0</v>
      </c>
      <c r="N151" s="39">
        <f t="shared" si="285"/>
        <v>0</v>
      </c>
      <c r="O151" s="39">
        <f t="shared" si="254"/>
        <v>0</v>
      </c>
      <c r="P151" s="39">
        <f t="shared" si="281"/>
        <v>0</v>
      </c>
      <c r="Q151" s="39">
        <f t="shared" si="271"/>
        <v>0</v>
      </c>
      <c r="R151" s="39"/>
      <c r="S151" s="39">
        <f t="shared" si="272"/>
        <v>0</v>
      </c>
      <c r="T151" s="39">
        <f aca="true" t="shared" si="292" ref="T151:AB151">S151</f>
        <v>0</v>
      </c>
      <c r="U151" s="39">
        <f t="shared" si="292"/>
        <v>0</v>
      </c>
      <c r="V151" s="39">
        <f t="shared" si="292"/>
        <v>0</v>
      </c>
      <c r="W151" s="39">
        <f t="shared" si="292"/>
        <v>0</v>
      </c>
      <c r="X151" s="39">
        <f t="shared" si="292"/>
        <v>0</v>
      </c>
      <c r="Y151" s="39">
        <f t="shared" si="292"/>
        <v>0</v>
      </c>
      <c r="Z151" s="39">
        <f t="shared" si="292"/>
        <v>0</v>
      </c>
      <c r="AA151" s="39">
        <f t="shared" si="292"/>
        <v>0</v>
      </c>
      <c r="AB151" s="39">
        <f t="shared" si="292"/>
        <v>0</v>
      </c>
      <c r="AC151" s="39">
        <f t="shared" si="256"/>
        <v>0</v>
      </c>
      <c r="AD151" s="39">
        <f t="shared" si="257"/>
        <v>0</v>
      </c>
      <c r="AE151" s="39">
        <f t="shared" si="274"/>
        <v>0</v>
      </c>
      <c r="AF151" s="39"/>
      <c r="AG151" s="39">
        <f t="shared" si="275"/>
        <v>0</v>
      </c>
      <c r="AH151" s="39">
        <f aca="true" t="shared" si="293" ref="AH151:AP151">AG151</f>
        <v>0</v>
      </c>
      <c r="AI151" s="39">
        <f t="shared" si="293"/>
        <v>0</v>
      </c>
      <c r="AJ151" s="39">
        <f t="shared" si="293"/>
        <v>0</v>
      </c>
      <c r="AK151" s="39">
        <f t="shared" si="293"/>
        <v>0</v>
      </c>
      <c r="AL151" s="39">
        <f t="shared" si="293"/>
        <v>0</v>
      </c>
      <c r="AM151" s="39">
        <f t="shared" si="293"/>
        <v>0</v>
      </c>
      <c r="AN151" s="39">
        <f t="shared" si="293"/>
        <v>0</v>
      </c>
      <c r="AO151" s="39">
        <f t="shared" si="293"/>
        <v>0</v>
      </c>
      <c r="AP151" s="39">
        <f t="shared" si="293"/>
        <v>0</v>
      </c>
      <c r="AQ151" s="39">
        <f t="shared" si="259"/>
        <v>0</v>
      </c>
      <c r="AR151" s="39">
        <f t="shared" si="260"/>
        <v>0</v>
      </c>
      <c r="AS151" s="39">
        <f t="shared" si="261"/>
        <v>0</v>
      </c>
      <c r="AT151" s="39"/>
      <c r="AU151" s="39">
        <f t="shared" si="277"/>
        <v>0</v>
      </c>
      <c r="AV151" s="39">
        <f aca="true" t="shared" si="294" ref="AV151:BD151">AU151</f>
        <v>0</v>
      </c>
      <c r="AW151" s="39">
        <f t="shared" si="294"/>
        <v>0</v>
      </c>
      <c r="AX151" s="39">
        <f t="shared" si="294"/>
        <v>0</v>
      </c>
      <c r="AY151" s="39">
        <f t="shared" si="294"/>
        <v>0</v>
      </c>
      <c r="AZ151" s="39">
        <f t="shared" si="294"/>
        <v>0</v>
      </c>
      <c r="BA151" s="39">
        <f t="shared" si="294"/>
        <v>0</v>
      </c>
      <c r="BB151" s="39">
        <f t="shared" si="294"/>
        <v>0</v>
      </c>
      <c r="BC151" s="39">
        <f t="shared" si="294"/>
        <v>0</v>
      </c>
      <c r="BD151" s="39">
        <f t="shared" si="294"/>
        <v>0</v>
      </c>
      <c r="BE151" s="39">
        <f t="shared" si="263"/>
        <v>0</v>
      </c>
      <c r="BF151" s="39">
        <f t="shared" si="264"/>
        <v>0</v>
      </c>
      <c r="BG151" s="39">
        <f t="shared" si="265"/>
        <v>0</v>
      </c>
      <c r="BI151" s="39">
        <f t="shared" si="266"/>
        <v>0</v>
      </c>
      <c r="BJ151" s="39">
        <f t="shared" si="267"/>
        <v>0</v>
      </c>
      <c r="BK151" s="39">
        <f t="shared" si="268"/>
        <v>0</v>
      </c>
      <c r="BL151" s="39">
        <f t="shared" si="269"/>
        <v>0</v>
      </c>
    </row>
    <row r="152" spans="1:64" ht="12.75">
      <c r="A152" s="39">
        <f t="shared" si="279"/>
        <v>7</v>
      </c>
      <c r="B152" s="40"/>
      <c r="C152" s="56" t="s">
        <v>125</v>
      </c>
      <c r="D152" s="39"/>
      <c r="E152" s="39">
        <v>0</v>
      </c>
      <c r="F152" s="39">
        <f aca="true" t="shared" si="295" ref="F152:N152">E152</f>
        <v>0</v>
      </c>
      <c r="G152" s="39">
        <f t="shared" si="295"/>
        <v>0</v>
      </c>
      <c r="H152" s="39">
        <f t="shared" si="295"/>
        <v>0</v>
      </c>
      <c r="I152" s="39">
        <f t="shared" si="253"/>
        <v>0</v>
      </c>
      <c r="J152" s="39">
        <f t="shared" si="295"/>
        <v>0</v>
      </c>
      <c r="K152" s="39">
        <v>0</v>
      </c>
      <c r="L152" s="39">
        <f t="shared" si="295"/>
        <v>0</v>
      </c>
      <c r="M152" s="39">
        <f t="shared" si="295"/>
        <v>0</v>
      </c>
      <c r="N152" s="39">
        <f t="shared" si="295"/>
        <v>0</v>
      </c>
      <c r="O152" s="39">
        <f t="shared" si="254"/>
        <v>0</v>
      </c>
      <c r="P152" s="39">
        <f t="shared" si="281"/>
        <v>0</v>
      </c>
      <c r="Q152" s="39">
        <f t="shared" si="271"/>
        <v>0</v>
      </c>
      <c r="R152" s="39"/>
      <c r="S152" s="39">
        <f t="shared" si="272"/>
        <v>0</v>
      </c>
      <c r="T152" s="39">
        <f aca="true" t="shared" si="296" ref="T152:AB152">S152</f>
        <v>0</v>
      </c>
      <c r="U152" s="39">
        <f t="shared" si="296"/>
        <v>0</v>
      </c>
      <c r="V152" s="39">
        <f t="shared" si="296"/>
        <v>0</v>
      </c>
      <c r="W152" s="39">
        <f t="shared" si="296"/>
        <v>0</v>
      </c>
      <c r="X152" s="39">
        <f t="shared" si="296"/>
        <v>0</v>
      </c>
      <c r="Y152" s="39">
        <f t="shared" si="296"/>
        <v>0</v>
      </c>
      <c r="Z152" s="39">
        <f t="shared" si="296"/>
        <v>0</v>
      </c>
      <c r="AA152" s="39">
        <f t="shared" si="296"/>
        <v>0</v>
      </c>
      <c r="AB152" s="39">
        <f t="shared" si="296"/>
        <v>0</v>
      </c>
      <c r="AC152" s="39">
        <f t="shared" si="256"/>
        <v>0</v>
      </c>
      <c r="AD152" s="39">
        <f t="shared" si="257"/>
        <v>0</v>
      </c>
      <c r="AE152" s="39">
        <f t="shared" si="274"/>
        <v>0</v>
      </c>
      <c r="AF152" s="39"/>
      <c r="AG152" s="39">
        <f t="shared" si="275"/>
        <v>0</v>
      </c>
      <c r="AH152" s="39">
        <f aca="true" t="shared" si="297" ref="AH152:AP152">AG152</f>
        <v>0</v>
      </c>
      <c r="AI152" s="39">
        <f t="shared" si="297"/>
        <v>0</v>
      </c>
      <c r="AJ152" s="39">
        <f t="shared" si="297"/>
        <v>0</v>
      </c>
      <c r="AK152" s="39">
        <f t="shared" si="297"/>
        <v>0</v>
      </c>
      <c r="AL152" s="39">
        <f t="shared" si="297"/>
        <v>0</v>
      </c>
      <c r="AM152" s="39">
        <f t="shared" si="297"/>
        <v>0</v>
      </c>
      <c r="AN152" s="39">
        <f t="shared" si="297"/>
        <v>0</v>
      </c>
      <c r="AO152" s="39">
        <f t="shared" si="297"/>
        <v>0</v>
      </c>
      <c r="AP152" s="39">
        <f t="shared" si="297"/>
        <v>0</v>
      </c>
      <c r="AQ152" s="39">
        <f t="shared" si="259"/>
        <v>0</v>
      </c>
      <c r="AR152" s="39">
        <f t="shared" si="260"/>
        <v>0</v>
      </c>
      <c r="AS152" s="39">
        <f t="shared" si="261"/>
        <v>0</v>
      </c>
      <c r="AT152" s="39"/>
      <c r="AU152" s="39">
        <f t="shared" si="277"/>
        <v>0</v>
      </c>
      <c r="AV152" s="39">
        <f aca="true" t="shared" si="298" ref="AV152:BD152">AU152</f>
        <v>0</v>
      </c>
      <c r="AW152" s="39">
        <f t="shared" si="298"/>
        <v>0</v>
      </c>
      <c r="AX152" s="39">
        <f t="shared" si="298"/>
        <v>0</v>
      </c>
      <c r="AY152" s="39">
        <f t="shared" si="298"/>
        <v>0</v>
      </c>
      <c r="AZ152" s="39">
        <f t="shared" si="298"/>
        <v>0</v>
      </c>
      <c r="BA152" s="39">
        <f t="shared" si="298"/>
        <v>0</v>
      </c>
      <c r="BB152" s="39">
        <f t="shared" si="298"/>
        <v>0</v>
      </c>
      <c r="BC152" s="39">
        <f t="shared" si="298"/>
        <v>0</v>
      </c>
      <c r="BD152" s="39">
        <f t="shared" si="298"/>
        <v>0</v>
      </c>
      <c r="BE152" s="39">
        <f t="shared" si="263"/>
        <v>0</v>
      </c>
      <c r="BF152" s="39">
        <f t="shared" si="264"/>
        <v>0</v>
      </c>
      <c r="BG152" s="39">
        <f t="shared" si="265"/>
        <v>0</v>
      </c>
      <c r="BI152" s="39">
        <f t="shared" si="266"/>
        <v>0</v>
      </c>
      <c r="BJ152" s="39">
        <f t="shared" si="267"/>
        <v>0</v>
      </c>
      <c r="BK152" s="39">
        <f t="shared" si="268"/>
        <v>0</v>
      </c>
      <c r="BL152" s="39">
        <f t="shared" si="269"/>
        <v>0</v>
      </c>
    </row>
    <row r="153" spans="1:64" ht="12.75">
      <c r="A153" s="39">
        <f t="shared" si="279"/>
        <v>8</v>
      </c>
      <c r="B153" s="40"/>
      <c r="C153" s="56" t="s">
        <v>125</v>
      </c>
      <c r="D153" s="39"/>
      <c r="E153" s="39">
        <v>0</v>
      </c>
      <c r="F153" s="39">
        <f aca="true" t="shared" si="299" ref="F153:N153">E153</f>
        <v>0</v>
      </c>
      <c r="G153" s="39">
        <f t="shared" si="299"/>
        <v>0</v>
      </c>
      <c r="H153" s="39">
        <f t="shared" si="299"/>
        <v>0</v>
      </c>
      <c r="I153" s="39">
        <f t="shared" si="253"/>
        <v>0</v>
      </c>
      <c r="J153" s="39">
        <f t="shared" si="299"/>
        <v>0</v>
      </c>
      <c r="K153" s="39">
        <f t="shared" si="299"/>
        <v>0</v>
      </c>
      <c r="L153" s="39">
        <f t="shared" si="299"/>
        <v>0</v>
      </c>
      <c r="M153" s="39">
        <v>0</v>
      </c>
      <c r="N153" s="39">
        <f t="shared" si="299"/>
        <v>0</v>
      </c>
      <c r="O153" s="39">
        <f t="shared" si="254"/>
        <v>0</v>
      </c>
      <c r="P153" s="39">
        <f>O153</f>
        <v>0</v>
      </c>
      <c r="Q153" s="39">
        <f t="shared" si="271"/>
        <v>0</v>
      </c>
      <c r="R153" s="39"/>
      <c r="S153" s="39">
        <f t="shared" si="272"/>
        <v>0</v>
      </c>
      <c r="T153" s="39">
        <f aca="true" t="shared" si="300" ref="T153:AB153">S153</f>
        <v>0</v>
      </c>
      <c r="U153" s="39">
        <f t="shared" si="300"/>
        <v>0</v>
      </c>
      <c r="V153" s="39">
        <f t="shared" si="300"/>
        <v>0</v>
      </c>
      <c r="W153" s="39">
        <f t="shared" si="300"/>
        <v>0</v>
      </c>
      <c r="X153" s="39">
        <f t="shared" si="300"/>
        <v>0</v>
      </c>
      <c r="Y153" s="39">
        <f t="shared" si="300"/>
        <v>0</v>
      </c>
      <c r="Z153" s="39">
        <f t="shared" si="300"/>
        <v>0</v>
      </c>
      <c r="AA153" s="39">
        <f t="shared" si="300"/>
        <v>0</v>
      </c>
      <c r="AB153" s="39">
        <f t="shared" si="300"/>
        <v>0</v>
      </c>
      <c r="AC153" s="39">
        <f t="shared" si="256"/>
        <v>0</v>
      </c>
      <c r="AD153" s="39">
        <f t="shared" si="257"/>
        <v>0</v>
      </c>
      <c r="AE153" s="39">
        <f t="shared" si="274"/>
        <v>0</v>
      </c>
      <c r="AF153" s="39"/>
      <c r="AG153" s="39">
        <f t="shared" si="275"/>
        <v>0</v>
      </c>
      <c r="AH153" s="39">
        <f aca="true" t="shared" si="301" ref="AH153:AP153">AG153</f>
        <v>0</v>
      </c>
      <c r="AI153" s="39">
        <f t="shared" si="301"/>
        <v>0</v>
      </c>
      <c r="AJ153" s="39">
        <f t="shared" si="301"/>
        <v>0</v>
      </c>
      <c r="AK153" s="39">
        <f t="shared" si="301"/>
        <v>0</v>
      </c>
      <c r="AL153" s="39">
        <f t="shared" si="301"/>
        <v>0</v>
      </c>
      <c r="AM153" s="39">
        <f t="shared" si="301"/>
        <v>0</v>
      </c>
      <c r="AN153" s="39">
        <f t="shared" si="301"/>
        <v>0</v>
      </c>
      <c r="AO153" s="39">
        <f t="shared" si="301"/>
        <v>0</v>
      </c>
      <c r="AP153" s="39">
        <f t="shared" si="301"/>
        <v>0</v>
      </c>
      <c r="AQ153" s="39">
        <f t="shared" si="259"/>
        <v>0</v>
      </c>
      <c r="AR153" s="39">
        <f t="shared" si="260"/>
        <v>0</v>
      </c>
      <c r="AS153" s="39">
        <f t="shared" si="261"/>
        <v>0</v>
      </c>
      <c r="AT153" s="39"/>
      <c r="AU153" s="39">
        <f t="shared" si="277"/>
        <v>0</v>
      </c>
      <c r="AV153" s="39">
        <f aca="true" t="shared" si="302" ref="AV153:BD153">AU153</f>
        <v>0</v>
      </c>
      <c r="AW153" s="39">
        <f t="shared" si="302"/>
        <v>0</v>
      </c>
      <c r="AX153" s="39">
        <f t="shared" si="302"/>
        <v>0</v>
      </c>
      <c r="AY153" s="39">
        <f t="shared" si="302"/>
        <v>0</v>
      </c>
      <c r="AZ153" s="39">
        <f t="shared" si="302"/>
        <v>0</v>
      </c>
      <c r="BA153" s="39">
        <f t="shared" si="302"/>
        <v>0</v>
      </c>
      <c r="BB153" s="39">
        <f t="shared" si="302"/>
        <v>0</v>
      </c>
      <c r="BC153" s="39">
        <f t="shared" si="302"/>
        <v>0</v>
      </c>
      <c r="BD153" s="39">
        <f t="shared" si="302"/>
        <v>0</v>
      </c>
      <c r="BE153" s="39">
        <f t="shared" si="263"/>
        <v>0</v>
      </c>
      <c r="BF153" s="39">
        <f t="shared" si="264"/>
        <v>0</v>
      </c>
      <c r="BG153" s="39">
        <f t="shared" si="265"/>
        <v>0</v>
      </c>
      <c r="BI153" s="39">
        <f t="shared" si="266"/>
        <v>0</v>
      </c>
      <c r="BJ153" s="39">
        <f t="shared" si="267"/>
        <v>0</v>
      </c>
      <c r="BK153" s="39">
        <f t="shared" si="268"/>
        <v>0</v>
      </c>
      <c r="BL153" s="39">
        <f t="shared" si="269"/>
        <v>0</v>
      </c>
    </row>
    <row r="154" spans="1:64" ht="12.75">
      <c r="A154" s="39">
        <f t="shared" si="279"/>
        <v>9</v>
      </c>
      <c r="B154" s="40"/>
      <c r="C154" s="41" t="s">
        <v>48</v>
      </c>
      <c r="D154" s="39"/>
      <c r="E154" s="39">
        <v>0</v>
      </c>
      <c r="F154" s="39">
        <f aca="true" t="shared" si="303" ref="F154:N154">E154</f>
        <v>0</v>
      </c>
      <c r="G154" s="39">
        <f t="shared" si="303"/>
        <v>0</v>
      </c>
      <c r="H154" s="39">
        <f t="shared" si="303"/>
        <v>0</v>
      </c>
      <c r="I154" s="39">
        <f t="shared" si="253"/>
        <v>0</v>
      </c>
      <c r="J154" s="39">
        <f t="shared" si="303"/>
        <v>0</v>
      </c>
      <c r="K154" s="39">
        <f t="shared" si="303"/>
        <v>0</v>
      </c>
      <c r="L154" s="39">
        <f t="shared" si="303"/>
        <v>0</v>
      </c>
      <c r="M154" s="39">
        <f t="shared" si="303"/>
        <v>0</v>
      </c>
      <c r="N154" s="39">
        <f t="shared" si="303"/>
        <v>0</v>
      </c>
      <c r="O154" s="39">
        <f t="shared" si="254"/>
        <v>0</v>
      </c>
      <c r="P154" s="39">
        <f t="shared" si="281"/>
        <v>0</v>
      </c>
      <c r="Q154" s="39">
        <f t="shared" si="271"/>
        <v>0</v>
      </c>
      <c r="R154" s="39"/>
      <c r="S154" s="39">
        <f t="shared" si="272"/>
        <v>0</v>
      </c>
      <c r="T154" s="39">
        <f aca="true" t="shared" si="304" ref="T154:AB154">S154</f>
        <v>0</v>
      </c>
      <c r="U154" s="39">
        <f t="shared" si="304"/>
        <v>0</v>
      </c>
      <c r="V154" s="39">
        <f t="shared" si="304"/>
        <v>0</v>
      </c>
      <c r="W154" s="39">
        <f t="shared" si="304"/>
        <v>0</v>
      </c>
      <c r="X154" s="39">
        <f t="shared" si="304"/>
        <v>0</v>
      </c>
      <c r="Y154" s="39">
        <f t="shared" si="304"/>
        <v>0</v>
      </c>
      <c r="Z154" s="39">
        <f t="shared" si="304"/>
        <v>0</v>
      </c>
      <c r="AA154" s="39">
        <f t="shared" si="304"/>
        <v>0</v>
      </c>
      <c r="AB154" s="39">
        <f t="shared" si="304"/>
        <v>0</v>
      </c>
      <c r="AC154" s="39">
        <f t="shared" si="256"/>
        <v>0</v>
      </c>
      <c r="AD154" s="39">
        <f t="shared" si="257"/>
        <v>0</v>
      </c>
      <c r="AE154" s="39">
        <f t="shared" si="274"/>
        <v>0</v>
      </c>
      <c r="AF154" s="39"/>
      <c r="AG154" s="39">
        <f t="shared" si="275"/>
        <v>0</v>
      </c>
      <c r="AH154" s="39">
        <f aca="true" t="shared" si="305" ref="AH154:AP154">AG154</f>
        <v>0</v>
      </c>
      <c r="AI154" s="39">
        <f t="shared" si="305"/>
        <v>0</v>
      </c>
      <c r="AJ154" s="39">
        <f t="shared" si="305"/>
        <v>0</v>
      </c>
      <c r="AK154" s="39">
        <f t="shared" si="305"/>
        <v>0</v>
      </c>
      <c r="AL154" s="39">
        <f t="shared" si="305"/>
        <v>0</v>
      </c>
      <c r="AM154" s="39">
        <f t="shared" si="305"/>
        <v>0</v>
      </c>
      <c r="AN154" s="39">
        <f t="shared" si="305"/>
        <v>0</v>
      </c>
      <c r="AO154" s="39">
        <f t="shared" si="305"/>
        <v>0</v>
      </c>
      <c r="AP154" s="39">
        <f t="shared" si="305"/>
        <v>0</v>
      </c>
      <c r="AQ154" s="39">
        <f t="shared" si="259"/>
        <v>0</v>
      </c>
      <c r="AR154" s="39">
        <f t="shared" si="260"/>
        <v>0</v>
      </c>
      <c r="AS154" s="39">
        <f t="shared" si="261"/>
        <v>0</v>
      </c>
      <c r="AT154" s="39"/>
      <c r="AU154" s="39">
        <f t="shared" si="277"/>
        <v>0</v>
      </c>
      <c r="AV154" s="39">
        <f aca="true" t="shared" si="306" ref="AV154:BD154">AU154</f>
        <v>0</v>
      </c>
      <c r="AW154" s="39">
        <f t="shared" si="306"/>
        <v>0</v>
      </c>
      <c r="AX154" s="39">
        <f t="shared" si="306"/>
        <v>0</v>
      </c>
      <c r="AY154" s="39">
        <f t="shared" si="306"/>
        <v>0</v>
      </c>
      <c r="AZ154" s="39">
        <f t="shared" si="306"/>
        <v>0</v>
      </c>
      <c r="BA154" s="39">
        <f t="shared" si="306"/>
        <v>0</v>
      </c>
      <c r="BB154" s="39">
        <f t="shared" si="306"/>
        <v>0</v>
      </c>
      <c r="BC154" s="39">
        <f t="shared" si="306"/>
        <v>0</v>
      </c>
      <c r="BD154" s="39">
        <f t="shared" si="306"/>
        <v>0</v>
      </c>
      <c r="BE154" s="39">
        <f t="shared" si="263"/>
        <v>0</v>
      </c>
      <c r="BF154" s="39">
        <f t="shared" si="264"/>
        <v>0</v>
      </c>
      <c r="BG154" s="39">
        <f t="shared" si="265"/>
        <v>0</v>
      </c>
      <c r="BI154" s="39">
        <f t="shared" si="266"/>
        <v>0</v>
      </c>
      <c r="BJ154" s="39">
        <f t="shared" si="267"/>
        <v>0</v>
      </c>
      <c r="BK154" s="39">
        <f t="shared" si="268"/>
        <v>0</v>
      </c>
      <c r="BL154" s="39">
        <f t="shared" si="269"/>
        <v>0</v>
      </c>
    </row>
    <row r="155" spans="1:77" ht="12.75">
      <c r="A155" s="39">
        <f>A154+1</f>
        <v>10</v>
      </c>
      <c r="B155" s="40"/>
      <c r="C155" s="41" t="s">
        <v>49</v>
      </c>
      <c r="E155" s="39">
        <v>0</v>
      </c>
      <c r="F155" s="39">
        <f>+E155</f>
        <v>0</v>
      </c>
      <c r="G155" s="39">
        <f aca="true" t="shared" si="307" ref="G155:P155">+F155</f>
        <v>0</v>
      </c>
      <c r="H155" s="39">
        <f t="shared" si="307"/>
        <v>0</v>
      </c>
      <c r="I155" s="39">
        <f t="shared" si="307"/>
        <v>0</v>
      </c>
      <c r="J155" s="39">
        <f t="shared" si="307"/>
        <v>0</v>
      </c>
      <c r="K155" s="39">
        <f t="shared" si="307"/>
        <v>0</v>
      </c>
      <c r="L155" s="39">
        <f t="shared" si="307"/>
        <v>0</v>
      </c>
      <c r="M155" s="39">
        <f t="shared" si="307"/>
        <v>0</v>
      </c>
      <c r="N155" s="39">
        <f t="shared" si="307"/>
        <v>0</v>
      </c>
      <c r="O155" s="39">
        <f t="shared" si="307"/>
        <v>0</v>
      </c>
      <c r="P155" s="39">
        <f t="shared" si="307"/>
        <v>0</v>
      </c>
      <c r="Q155" s="39">
        <f>SUM(E155:P155)</f>
        <v>0</v>
      </c>
      <c r="R155" s="39"/>
      <c r="S155" s="39">
        <f t="shared" si="272"/>
        <v>0</v>
      </c>
      <c r="T155" s="39">
        <f aca="true" t="shared" si="308" ref="T155:AB155">S155</f>
        <v>0</v>
      </c>
      <c r="U155" s="39">
        <f t="shared" si="308"/>
        <v>0</v>
      </c>
      <c r="V155" s="39">
        <f t="shared" si="308"/>
        <v>0</v>
      </c>
      <c r="W155" s="39">
        <f t="shared" si="308"/>
        <v>0</v>
      </c>
      <c r="X155" s="39">
        <f t="shared" si="308"/>
        <v>0</v>
      </c>
      <c r="Y155" s="39">
        <f t="shared" si="308"/>
        <v>0</v>
      </c>
      <c r="Z155" s="39">
        <f t="shared" si="308"/>
        <v>0</v>
      </c>
      <c r="AA155" s="39">
        <f t="shared" si="308"/>
        <v>0</v>
      </c>
      <c r="AB155" s="39">
        <f t="shared" si="308"/>
        <v>0</v>
      </c>
      <c r="AC155" s="39">
        <f t="shared" si="256"/>
        <v>0</v>
      </c>
      <c r="AD155" s="39">
        <f t="shared" si="257"/>
        <v>0</v>
      </c>
      <c r="AE155" s="39">
        <f t="shared" si="274"/>
        <v>0</v>
      </c>
      <c r="AF155" s="39"/>
      <c r="AG155" s="39">
        <f t="shared" si="275"/>
        <v>0</v>
      </c>
      <c r="AH155" s="39">
        <f aca="true" t="shared" si="309" ref="AH155:AP155">AG155</f>
        <v>0</v>
      </c>
      <c r="AI155" s="39">
        <f t="shared" si="309"/>
        <v>0</v>
      </c>
      <c r="AJ155" s="39">
        <f t="shared" si="309"/>
        <v>0</v>
      </c>
      <c r="AK155" s="39">
        <f t="shared" si="309"/>
        <v>0</v>
      </c>
      <c r="AL155" s="39">
        <f t="shared" si="309"/>
        <v>0</v>
      </c>
      <c r="AM155" s="39">
        <f t="shared" si="309"/>
        <v>0</v>
      </c>
      <c r="AN155" s="39">
        <f t="shared" si="309"/>
        <v>0</v>
      </c>
      <c r="AO155" s="39">
        <f t="shared" si="309"/>
        <v>0</v>
      </c>
      <c r="AP155" s="39">
        <f t="shared" si="309"/>
        <v>0</v>
      </c>
      <c r="AQ155" s="39">
        <f t="shared" si="259"/>
        <v>0</v>
      </c>
      <c r="AR155" s="39">
        <f t="shared" si="260"/>
        <v>0</v>
      </c>
      <c r="AS155" s="39">
        <f t="shared" si="261"/>
        <v>0</v>
      </c>
      <c r="AT155" s="39"/>
      <c r="AU155" s="39">
        <f t="shared" si="277"/>
        <v>0</v>
      </c>
      <c r="AV155" s="39">
        <f aca="true" t="shared" si="310" ref="AV155:BD155">AU155</f>
        <v>0</v>
      </c>
      <c r="AW155" s="39">
        <f t="shared" si="310"/>
        <v>0</v>
      </c>
      <c r="AX155" s="39">
        <f t="shared" si="310"/>
        <v>0</v>
      </c>
      <c r="AY155" s="39">
        <f t="shared" si="310"/>
        <v>0</v>
      </c>
      <c r="AZ155" s="39">
        <f t="shared" si="310"/>
        <v>0</v>
      </c>
      <c r="BA155" s="39">
        <f t="shared" si="310"/>
        <v>0</v>
      </c>
      <c r="BB155" s="39">
        <f t="shared" si="310"/>
        <v>0</v>
      </c>
      <c r="BC155" s="39">
        <f t="shared" si="310"/>
        <v>0</v>
      </c>
      <c r="BD155" s="39">
        <f t="shared" si="310"/>
        <v>0</v>
      </c>
      <c r="BE155" s="39">
        <f t="shared" si="263"/>
        <v>0</v>
      </c>
      <c r="BF155" s="39">
        <f t="shared" si="264"/>
        <v>0</v>
      </c>
      <c r="BG155" s="39">
        <f t="shared" si="265"/>
        <v>0</v>
      </c>
      <c r="BI155" s="39">
        <f>Q155</f>
        <v>0</v>
      </c>
      <c r="BJ155" s="39">
        <f>AE155</f>
        <v>0</v>
      </c>
      <c r="BK155" s="39">
        <f>AS155</f>
        <v>0</v>
      </c>
      <c r="BL155" s="39">
        <f>BG155</f>
        <v>0</v>
      </c>
      <c r="BW155" s="42" t="e">
        <f>SUM(#REF!)</f>
        <v>#REF!</v>
      </c>
      <c r="BX155" s="42">
        <f>SUM(BI155:BI163)</f>
        <v>120000</v>
      </c>
      <c r="BY155" s="42">
        <f>SUM(BJ155:BJ163)</f>
        <v>127000</v>
      </c>
    </row>
    <row r="156" spans="1:64" ht="12.75">
      <c r="A156" s="39">
        <f t="shared" si="279"/>
        <v>11</v>
      </c>
      <c r="B156" s="40"/>
      <c r="C156" s="41" t="s">
        <v>62</v>
      </c>
      <c r="E156" s="39">
        <v>0</v>
      </c>
      <c r="F156" s="39">
        <f aca="true" t="shared" si="311" ref="F156:P156">+E156</f>
        <v>0</v>
      </c>
      <c r="G156" s="39">
        <f t="shared" si="311"/>
        <v>0</v>
      </c>
      <c r="H156" s="39">
        <f t="shared" si="311"/>
        <v>0</v>
      </c>
      <c r="I156" s="39">
        <f t="shared" si="311"/>
        <v>0</v>
      </c>
      <c r="J156" s="39">
        <f t="shared" si="311"/>
        <v>0</v>
      </c>
      <c r="K156" s="39">
        <f t="shared" si="311"/>
        <v>0</v>
      </c>
      <c r="L156" s="39">
        <f t="shared" si="311"/>
        <v>0</v>
      </c>
      <c r="M156" s="39">
        <f t="shared" si="311"/>
        <v>0</v>
      </c>
      <c r="N156" s="39">
        <f t="shared" si="311"/>
        <v>0</v>
      </c>
      <c r="O156" s="39">
        <f t="shared" si="311"/>
        <v>0</v>
      </c>
      <c r="P156" s="39">
        <f t="shared" si="311"/>
        <v>0</v>
      </c>
      <c r="Q156" s="39">
        <f>SUM(E156:P156)</f>
        <v>0</v>
      </c>
      <c r="R156" s="39"/>
      <c r="S156" s="39">
        <f t="shared" si="272"/>
        <v>0</v>
      </c>
      <c r="T156" s="39">
        <f aca="true" t="shared" si="312" ref="T156:AB156">S156</f>
        <v>0</v>
      </c>
      <c r="U156" s="39">
        <f t="shared" si="312"/>
        <v>0</v>
      </c>
      <c r="V156" s="39">
        <f t="shared" si="312"/>
        <v>0</v>
      </c>
      <c r="W156" s="39">
        <f t="shared" si="312"/>
        <v>0</v>
      </c>
      <c r="X156" s="39">
        <f t="shared" si="312"/>
        <v>0</v>
      </c>
      <c r="Y156" s="39">
        <f t="shared" si="312"/>
        <v>0</v>
      </c>
      <c r="Z156" s="39">
        <f t="shared" si="312"/>
        <v>0</v>
      </c>
      <c r="AA156" s="39">
        <f t="shared" si="312"/>
        <v>0</v>
      </c>
      <c r="AB156" s="39">
        <f t="shared" si="312"/>
        <v>0</v>
      </c>
      <c r="AC156" s="39">
        <f t="shared" si="256"/>
        <v>0</v>
      </c>
      <c r="AD156" s="39">
        <f t="shared" si="257"/>
        <v>0</v>
      </c>
      <c r="AE156" s="39">
        <f t="shared" si="274"/>
        <v>0</v>
      </c>
      <c r="AF156" s="39"/>
      <c r="AG156" s="39">
        <f t="shared" si="275"/>
        <v>0</v>
      </c>
      <c r="AH156" s="39">
        <f aca="true" t="shared" si="313" ref="AH156:AP156">AG156</f>
        <v>0</v>
      </c>
      <c r="AI156" s="39">
        <f t="shared" si="313"/>
        <v>0</v>
      </c>
      <c r="AJ156" s="39">
        <f t="shared" si="313"/>
        <v>0</v>
      </c>
      <c r="AK156" s="39">
        <f t="shared" si="313"/>
        <v>0</v>
      </c>
      <c r="AL156" s="39">
        <f t="shared" si="313"/>
        <v>0</v>
      </c>
      <c r="AM156" s="39">
        <f t="shared" si="313"/>
        <v>0</v>
      </c>
      <c r="AN156" s="39">
        <f t="shared" si="313"/>
        <v>0</v>
      </c>
      <c r="AO156" s="39">
        <f t="shared" si="313"/>
        <v>0</v>
      </c>
      <c r="AP156" s="39">
        <f t="shared" si="313"/>
        <v>0</v>
      </c>
      <c r="AQ156" s="39">
        <f t="shared" si="259"/>
        <v>0</v>
      </c>
      <c r="AR156" s="39">
        <f t="shared" si="260"/>
        <v>0</v>
      </c>
      <c r="AS156" s="39">
        <f t="shared" si="261"/>
        <v>0</v>
      </c>
      <c r="AT156" s="39"/>
      <c r="AU156" s="39">
        <f t="shared" si="277"/>
        <v>0</v>
      </c>
      <c r="AV156" s="39">
        <f aca="true" t="shared" si="314" ref="AV156:BD156">AU156</f>
        <v>0</v>
      </c>
      <c r="AW156" s="39">
        <f t="shared" si="314"/>
        <v>0</v>
      </c>
      <c r="AX156" s="39">
        <f t="shared" si="314"/>
        <v>0</v>
      </c>
      <c r="AY156" s="39">
        <f t="shared" si="314"/>
        <v>0</v>
      </c>
      <c r="AZ156" s="39">
        <f t="shared" si="314"/>
        <v>0</v>
      </c>
      <c r="BA156" s="39">
        <f t="shared" si="314"/>
        <v>0</v>
      </c>
      <c r="BB156" s="39">
        <f t="shared" si="314"/>
        <v>0</v>
      </c>
      <c r="BC156" s="39">
        <f t="shared" si="314"/>
        <v>0</v>
      </c>
      <c r="BD156" s="39">
        <f t="shared" si="314"/>
        <v>0</v>
      </c>
      <c r="BE156" s="39">
        <f t="shared" si="263"/>
        <v>0</v>
      </c>
      <c r="BF156" s="39">
        <f t="shared" si="264"/>
        <v>0</v>
      </c>
      <c r="BG156" s="39">
        <f t="shared" si="265"/>
        <v>0</v>
      </c>
      <c r="BI156" s="39">
        <f>Q157</f>
        <v>0</v>
      </c>
      <c r="BJ156" s="39">
        <f t="shared" si="267"/>
        <v>0</v>
      </c>
      <c r="BK156" s="39">
        <f t="shared" si="268"/>
        <v>0</v>
      </c>
      <c r="BL156" s="39">
        <f t="shared" si="269"/>
        <v>0</v>
      </c>
    </row>
    <row r="157" spans="1:64" ht="12.75">
      <c r="A157" s="39">
        <f t="shared" si="279"/>
        <v>12</v>
      </c>
      <c r="B157" s="40"/>
      <c r="C157" s="41" t="s">
        <v>62</v>
      </c>
      <c r="E157" s="39">
        <v>0</v>
      </c>
      <c r="F157" s="39">
        <f aca="true" t="shared" si="315" ref="F157:P157">+E157</f>
        <v>0</v>
      </c>
      <c r="G157" s="39">
        <f t="shared" si="315"/>
        <v>0</v>
      </c>
      <c r="H157" s="39">
        <f t="shared" si="315"/>
        <v>0</v>
      </c>
      <c r="I157" s="39">
        <f t="shared" si="315"/>
        <v>0</v>
      </c>
      <c r="J157" s="39">
        <f t="shared" si="315"/>
        <v>0</v>
      </c>
      <c r="K157" s="39">
        <f t="shared" si="315"/>
        <v>0</v>
      </c>
      <c r="L157" s="39">
        <f t="shared" si="315"/>
        <v>0</v>
      </c>
      <c r="M157" s="39">
        <f t="shared" si="315"/>
        <v>0</v>
      </c>
      <c r="N157" s="39">
        <f t="shared" si="315"/>
        <v>0</v>
      </c>
      <c r="O157" s="39">
        <f t="shared" si="315"/>
        <v>0</v>
      </c>
      <c r="P157" s="39">
        <f t="shared" si="315"/>
        <v>0</v>
      </c>
      <c r="Q157" s="39">
        <f>SUM(E157:P157)</f>
        <v>0</v>
      </c>
      <c r="R157" s="39"/>
      <c r="S157" s="39">
        <f t="shared" si="272"/>
        <v>0</v>
      </c>
      <c r="T157" s="39">
        <f aca="true" t="shared" si="316" ref="T157:AB157">S157</f>
        <v>0</v>
      </c>
      <c r="U157" s="39">
        <f t="shared" si="316"/>
        <v>0</v>
      </c>
      <c r="V157" s="39">
        <f t="shared" si="316"/>
        <v>0</v>
      </c>
      <c r="W157" s="39">
        <f t="shared" si="316"/>
        <v>0</v>
      </c>
      <c r="X157" s="39">
        <f t="shared" si="316"/>
        <v>0</v>
      </c>
      <c r="Y157" s="39">
        <f t="shared" si="316"/>
        <v>0</v>
      </c>
      <c r="Z157" s="39">
        <f t="shared" si="316"/>
        <v>0</v>
      </c>
      <c r="AA157" s="39">
        <f t="shared" si="316"/>
        <v>0</v>
      </c>
      <c r="AB157" s="39">
        <f t="shared" si="316"/>
        <v>0</v>
      </c>
      <c r="AC157" s="39">
        <f t="shared" si="256"/>
        <v>0</v>
      </c>
      <c r="AD157" s="39">
        <f t="shared" si="257"/>
        <v>0</v>
      </c>
      <c r="AE157" s="39">
        <f t="shared" si="274"/>
        <v>0</v>
      </c>
      <c r="AF157" s="39"/>
      <c r="AG157" s="39">
        <f t="shared" si="275"/>
        <v>0</v>
      </c>
      <c r="AH157" s="39">
        <f aca="true" t="shared" si="317" ref="AH157:AP157">AG157</f>
        <v>0</v>
      </c>
      <c r="AI157" s="39">
        <f t="shared" si="317"/>
        <v>0</v>
      </c>
      <c r="AJ157" s="39">
        <f t="shared" si="317"/>
        <v>0</v>
      </c>
      <c r="AK157" s="39">
        <f t="shared" si="317"/>
        <v>0</v>
      </c>
      <c r="AL157" s="39">
        <f t="shared" si="317"/>
        <v>0</v>
      </c>
      <c r="AM157" s="39">
        <f t="shared" si="317"/>
        <v>0</v>
      </c>
      <c r="AN157" s="39">
        <f t="shared" si="317"/>
        <v>0</v>
      </c>
      <c r="AO157" s="39">
        <f t="shared" si="317"/>
        <v>0</v>
      </c>
      <c r="AP157" s="39">
        <f t="shared" si="317"/>
        <v>0</v>
      </c>
      <c r="AQ157" s="39">
        <f t="shared" si="259"/>
        <v>0</v>
      </c>
      <c r="AR157" s="39">
        <f t="shared" si="260"/>
        <v>0</v>
      </c>
      <c r="AS157" s="39">
        <f t="shared" si="261"/>
        <v>0</v>
      </c>
      <c r="AT157" s="39"/>
      <c r="AU157" s="39">
        <f t="shared" si="277"/>
        <v>0</v>
      </c>
      <c r="AV157" s="39">
        <f aca="true" t="shared" si="318" ref="AV157:BD157">AU157</f>
        <v>0</v>
      </c>
      <c r="AW157" s="39">
        <f t="shared" si="318"/>
        <v>0</v>
      </c>
      <c r="AX157" s="39">
        <f t="shared" si="318"/>
        <v>0</v>
      </c>
      <c r="AY157" s="39">
        <f t="shared" si="318"/>
        <v>0</v>
      </c>
      <c r="AZ157" s="39">
        <f t="shared" si="318"/>
        <v>0</v>
      </c>
      <c r="BA157" s="39">
        <f t="shared" si="318"/>
        <v>0</v>
      </c>
      <c r="BB157" s="39">
        <f t="shared" si="318"/>
        <v>0</v>
      </c>
      <c r="BC157" s="39">
        <f t="shared" si="318"/>
        <v>0</v>
      </c>
      <c r="BD157" s="39">
        <f t="shared" si="318"/>
        <v>0</v>
      </c>
      <c r="BE157" s="39">
        <f t="shared" si="263"/>
        <v>0</v>
      </c>
      <c r="BF157" s="39">
        <f t="shared" si="264"/>
        <v>0</v>
      </c>
      <c r="BG157" s="39">
        <f t="shared" si="265"/>
        <v>0</v>
      </c>
      <c r="BI157" s="39">
        <f>Q158</f>
        <v>0</v>
      </c>
      <c r="BJ157" s="39">
        <f t="shared" si="267"/>
        <v>0</v>
      </c>
      <c r="BK157" s="39">
        <f t="shared" si="268"/>
        <v>0</v>
      </c>
      <c r="BL157" s="39">
        <f t="shared" si="269"/>
        <v>0</v>
      </c>
    </row>
    <row r="158" spans="1:77" ht="12.75">
      <c r="A158" s="39">
        <f t="shared" si="279"/>
        <v>13</v>
      </c>
      <c r="B158" s="40"/>
      <c r="C158" s="41" t="s">
        <v>62</v>
      </c>
      <c r="E158" s="39">
        <v>0</v>
      </c>
      <c r="F158" s="39">
        <f>+E158</f>
        <v>0</v>
      </c>
      <c r="G158" s="39">
        <f aca="true" t="shared" si="319" ref="G158:P158">+F158</f>
        <v>0</v>
      </c>
      <c r="H158" s="39">
        <f t="shared" si="319"/>
        <v>0</v>
      </c>
      <c r="I158" s="39">
        <f t="shared" si="319"/>
        <v>0</v>
      </c>
      <c r="J158" s="39">
        <f t="shared" si="319"/>
        <v>0</v>
      </c>
      <c r="K158" s="39">
        <f t="shared" si="319"/>
        <v>0</v>
      </c>
      <c r="L158" s="39">
        <f t="shared" si="319"/>
        <v>0</v>
      </c>
      <c r="M158" s="39">
        <f t="shared" si="319"/>
        <v>0</v>
      </c>
      <c r="N158" s="39">
        <f t="shared" si="319"/>
        <v>0</v>
      </c>
      <c r="O158" s="39">
        <f t="shared" si="319"/>
        <v>0</v>
      </c>
      <c r="P158" s="39">
        <f t="shared" si="319"/>
        <v>0</v>
      </c>
      <c r="Q158" s="39">
        <f>SUM(E158:P158)</f>
        <v>0</v>
      </c>
      <c r="R158" s="39"/>
      <c r="S158" s="39">
        <f t="shared" si="272"/>
        <v>0</v>
      </c>
      <c r="T158" s="39">
        <f aca="true" t="shared" si="320" ref="T158:AB158">S158</f>
        <v>0</v>
      </c>
      <c r="U158" s="39">
        <f t="shared" si="320"/>
        <v>0</v>
      </c>
      <c r="V158" s="39">
        <f t="shared" si="320"/>
        <v>0</v>
      </c>
      <c r="W158" s="39">
        <f t="shared" si="320"/>
        <v>0</v>
      </c>
      <c r="X158" s="39">
        <f t="shared" si="320"/>
        <v>0</v>
      </c>
      <c r="Y158" s="39">
        <f t="shared" si="320"/>
        <v>0</v>
      </c>
      <c r="Z158" s="39">
        <f t="shared" si="320"/>
        <v>0</v>
      </c>
      <c r="AA158" s="39">
        <f t="shared" si="320"/>
        <v>0</v>
      </c>
      <c r="AB158" s="39">
        <f t="shared" si="320"/>
        <v>0</v>
      </c>
      <c r="AC158" s="39">
        <f t="shared" si="256"/>
        <v>0</v>
      </c>
      <c r="AD158" s="39">
        <f t="shared" si="257"/>
        <v>0</v>
      </c>
      <c r="AE158" s="39">
        <f t="shared" si="274"/>
        <v>0</v>
      </c>
      <c r="AF158" s="39"/>
      <c r="AG158" s="39">
        <f t="shared" si="275"/>
        <v>0</v>
      </c>
      <c r="AH158" s="39">
        <f aca="true" t="shared" si="321" ref="AH158:AP158">AG158</f>
        <v>0</v>
      </c>
      <c r="AI158" s="39">
        <f t="shared" si="321"/>
        <v>0</v>
      </c>
      <c r="AJ158" s="39">
        <f t="shared" si="321"/>
        <v>0</v>
      </c>
      <c r="AK158" s="39">
        <f t="shared" si="321"/>
        <v>0</v>
      </c>
      <c r="AL158" s="39">
        <f t="shared" si="321"/>
        <v>0</v>
      </c>
      <c r="AM158" s="39">
        <f t="shared" si="321"/>
        <v>0</v>
      </c>
      <c r="AN158" s="39">
        <f t="shared" si="321"/>
        <v>0</v>
      </c>
      <c r="AO158" s="39">
        <f t="shared" si="321"/>
        <v>0</v>
      </c>
      <c r="AP158" s="39">
        <f t="shared" si="321"/>
        <v>0</v>
      </c>
      <c r="AQ158" s="39">
        <f t="shared" si="259"/>
        <v>0</v>
      </c>
      <c r="AR158" s="39">
        <f t="shared" si="260"/>
        <v>0</v>
      </c>
      <c r="AS158" s="39">
        <f t="shared" si="261"/>
        <v>0</v>
      </c>
      <c r="AT158" s="39"/>
      <c r="AU158" s="39">
        <f t="shared" si="277"/>
        <v>0</v>
      </c>
      <c r="AV158" s="39">
        <f aca="true" t="shared" si="322" ref="AV158:BD158">AU158</f>
        <v>0</v>
      </c>
      <c r="AW158" s="39">
        <f t="shared" si="322"/>
        <v>0</v>
      </c>
      <c r="AX158" s="39">
        <f t="shared" si="322"/>
        <v>0</v>
      </c>
      <c r="AY158" s="39">
        <f t="shared" si="322"/>
        <v>0</v>
      </c>
      <c r="AZ158" s="39">
        <f t="shared" si="322"/>
        <v>0</v>
      </c>
      <c r="BA158" s="39">
        <f t="shared" si="322"/>
        <v>0</v>
      </c>
      <c r="BB158" s="39">
        <f t="shared" si="322"/>
        <v>0</v>
      </c>
      <c r="BC158" s="39">
        <f t="shared" si="322"/>
        <v>0</v>
      </c>
      <c r="BD158" s="39">
        <f t="shared" si="322"/>
        <v>0</v>
      </c>
      <c r="BE158" s="39">
        <f t="shared" si="263"/>
        <v>0</v>
      </c>
      <c r="BF158" s="39">
        <f t="shared" si="264"/>
        <v>0</v>
      </c>
      <c r="BG158" s="39">
        <f t="shared" si="265"/>
        <v>0</v>
      </c>
      <c r="BI158" s="39">
        <f>Q159</f>
        <v>0</v>
      </c>
      <c r="BJ158" s="39">
        <f t="shared" si="267"/>
        <v>0</v>
      </c>
      <c r="BK158" s="39">
        <f t="shared" si="268"/>
        <v>0</v>
      </c>
      <c r="BL158" s="39">
        <f t="shared" si="269"/>
        <v>0</v>
      </c>
      <c r="BW158" s="42" t="e">
        <f>SUM(#REF!)</f>
        <v>#REF!</v>
      </c>
      <c r="BX158" s="42">
        <f>SUM(BI158:BI166)</f>
        <v>216800</v>
      </c>
      <c r="BY158" s="42">
        <f>SUM(BJ158:BJ166)</f>
        <v>233400</v>
      </c>
    </row>
    <row r="159" spans="1:77" ht="12.75">
      <c r="A159" s="39">
        <f t="shared" si="279"/>
        <v>14</v>
      </c>
      <c r="B159" s="40"/>
      <c r="C159" s="41" t="s">
        <v>62</v>
      </c>
      <c r="E159" s="39">
        <v>0</v>
      </c>
      <c r="F159" s="39">
        <f aca="true" t="shared" si="323" ref="F159:P171">+E159</f>
        <v>0</v>
      </c>
      <c r="G159" s="39">
        <f t="shared" si="323"/>
        <v>0</v>
      </c>
      <c r="H159" s="39">
        <f t="shared" si="323"/>
        <v>0</v>
      </c>
      <c r="I159" s="39">
        <f t="shared" si="323"/>
        <v>0</v>
      </c>
      <c r="J159" s="39">
        <f t="shared" si="323"/>
        <v>0</v>
      </c>
      <c r="K159" s="39">
        <f t="shared" si="323"/>
        <v>0</v>
      </c>
      <c r="L159" s="39">
        <f t="shared" si="323"/>
        <v>0</v>
      </c>
      <c r="M159" s="39">
        <f t="shared" si="323"/>
        <v>0</v>
      </c>
      <c r="N159" s="39">
        <f t="shared" si="323"/>
        <v>0</v>
      </c>
      <c r="O159" s="39">
        <f t="shared" si="323"/>
        <v>0</v>
      </c>
      <c r="P159" s="39">
        <f t="shared" si="323"/>
        <v>0</v>
      </c>
      <c r="Q159" s="39">
        <f t="shared" si="271"/>
        <v>0</v>
      </c>
      <c r="R159" s="39"/>
      <c r="S159" s="39">
        <f t="shared" si="272"/>
        <v>0</v>
      </c>
      <c r="T159" s="39">
        <f aca="true" t="shared" si="324" ref="T159:AB159">S159</f>
        <v>0</v>
      </c>
      <c r="U159" s="39">
        <f t="shared" si="324"/>
        <v>0</v>
      </c>
      <c r="V159" s="39">
        <f t="shared" si="324"/>
        <v>0</v>
      </c>
      <c r="W159" s="39">
        <f t="shared" si="324"/>
        <v>0</v>
      </c>
      <c r="X159" s="39">
        <f t="shared" si="324"/>
        <v>0</v>
      </c>
      <c r="Y159" s="39">
        <f t="shared" si="324"/>
        <v>0</v>
      </c>
      <c r="Z159" s="39">
        <f t="shared" si="324"/>
        <v>0</v>
      </c>
      <c r="AA159" s="39">
        <f t="shared" si="324"/>
        <v>0</v>
      </c>
      <c r="AB159" s="39">
        <f t="shared" si="324"/>
        <v>0</v>
      </c>
      <c r="AC159" s="39">
        <f t="shared" si="256"/>
        <v>0</v>
      </c>
      <c r="AD159" s="39">
        <f t="shared" si="257"/>
        <v>0</v>
      </c>
      <c r="AE159" s="39">
        <f t="shared" si="274"/>
        <v>0</v>
      </c>
      <c r="AF159" s="39"/>
      <c r="AG159" s="39">
        <f t="shared" si="275"/>
        <v>0</v>
      </c>
      <c r="AH159" s="39">
        <f aca="true" t="shared" si="325" ref="AH159:AP159">AG159</f>
        <v>0</v>
      </c>
      <c r="AI159" s="39">
        <f t="shared" si="325"/>
        <v>0</v>
      </c>
      <c r="AJ159" s="39">
        <f t="shared" si="325"/>
        <v>0</v>
      </c>
      <c r="AK159" s="39">
        <f t="shared" si="325"/>
        <v>0</v>
      </c>
      <c r="AL159" s="39">
        <f t="shared" si="325"/>
        <v>0</v>
      </c>
      <c r="AM159" s="39">
        <f t="shared" si="325"/>
        <v>0</v>
      </c>
      <c r="AN159" s="39">
        <f t="shared" si="325"/>
        <v>0</v>
      </c>
      <c r="AO159" s="39">
        <f t="shared" si="325"/>
        <v>0</v>
      </c>
      <c r="AP159" s="39">
        <f t="shared" si="325"/>
        <v>0</v>
      </c>
      <c r="AQ159" s="39">
        <f t="shared" si="259"/>
        <v>0</v>
      </c>
      <c r="AR159" s="39">
        <f t="shared" si="260"/>
        <v>0</v>
      </c>
      <c r="AS159" s="39">
        <f t="shared" si="261"/>
        <v>0</v>
      </c>
      <c r="AT159" s="39"/>
      <c r="AU159" s="39">
        <f t="shared" si="277"/>
        <v>0</v>
      </c>
      <c r="AV159" s="39">
        <f aca="true" t="shared" si="326" ref="AV159:BD159">AU159</f>
        <v>0</v>
      </c>
      <c r="AW159" s="39">
        <f t="shared" si="326"/>
        <v>0</v>
      </c>
      <c r="AX159" s="39">
        <f t="shared" si="326"/>
        <v>0</v>
      </c>
      <c r="AY159" s="39">
        <f t="shared" si="326"/>
        <v>0</v>
      </c>
      <c r="AZ159" s="39">
        <f t="shared" si="326"/>
        <v>0</v>
      </c>
      <c r="BA159" s="39">
        <f t="shared" si="326"/>
        <v>0</v>
      </c>
      <c r="BB159" s="39">
        <f t="shared" si="326"/>
        <v>0</v>
      </c>
      <c r="BC159" s="39">
        <f t="shared" si="326"/>
        <v>0</v>
      </c>
      <c r="BD159" s="39">
        <f t="shared" si="326"/>
        <v>0</v>
      </c>
      <c r="BE159" s="39">
        <f t="shared" si="263"/>
        <v>0</v>
      </c>
      <c r="BF159" s="39">
        <f t="shared" si="264"/>
        <v>0</v>
      </c>
      <c r="BG159" s="39">
        <f t="shared" si="265"/>
        <v>0</v>
      </c>
      <c r="BI159" s="39">
        <f t="shared" si="266"/>
        <v>0</v>
      </c>
      <c r="BJ159" s="39">
        <f t="shared" si="267"/>
        <v>0</v>
      </c>
      <c r="BK159" s="39">
        <f t="shared" si="268"/>
        <v>0</v>
      </c>
      <c r="BL159" s="39">
        <f t="shared" si="269"/>
        <v>0</v>
      </c>
      <c r="BW159" s="44" t="e">
        <f>BW158/6</f>
        <v>#REF!</v>
      </c>
      <c r="BX159" s="44">
        <f>BX158/12</f>
        <v>18066.666666666668</v>
      </c>
      <c r="BY159" s="44">
        <f>BY158/12</f>
        <v>19450</v>
      </c>
    </row>
    <row r="160" spans="1:77" ht="12.75">
      <c r="A160" s="39">
        <f t="shared" si="279"/>
        <v>15</v>
      </c>
      <c r="B160" s="40"/>
      <c r="C160" s="41" t="s">
        <v>62</v>
      </c>
      <c r="E160" s="39">
        <v>0</v>
      </c>
      <c r="F160" s="39">
        <f t="shared" si="323"/>
        <v>0</v>
      </c>
      <c r="G160" s="39">
        <f t="shared" si="323"/>
        <v>0</v>
      </c>
      <c r="H160" s="39">
        <f t="shared" si="323"/>
        <v>0</v>
      </c>
      <c r="I160" s="39">
        <f t="shared" si="323"/>
        <v>0</v>
      </c>
      <c r="J160" s="39">
        <f t="shared" si="323"/>
        <v>0</v>
      </c>
      <c r="K160" s="39">
        <f t="shared" si="323"/>
        <v>0</v>
      </c>
      <c r="L160" s="39">
        <f t="shared" si="323"/>
        <v>0</v>
      </c>
      <c r="M160" s="39">
        <f t="shared" si="323"/>
        <v>0</v>
      </c>
      <c r="N160" s="39">
        <f t="shared" si="323"/>
        <v>0</v>
      </c>
      <c r="O160" s="39">
        <f t="shared" si="323"/>
        <v>0</v>
      </c>
      <c r="P160" s="39">
        <f t="shared" si="323"/>
        <v>0</v>
      </c>
      <c r="Q160" s="39">
        <f t="shared" si="271"/>
        <v>0</v>
      </c>
      <c r="R160" s="39"/>
      <c r="S160" s="39">
        <f t="shared" si="272"/>
        <v>0</v>
      </c>
      <c r="T160" s="39">
        <f aca="true" t="shared" si="327" ref="T160:AB160">S160</f>
        <v>0</v>
      </c>
      <c r="U160" s="39">
        <f t="shared" si="327"/>
        <v>0</v>
      </c>
      <c r="V160" s="39">
        <f t="shared" si="327"/>
        <v>0</v>
      </c>
      <c r="W160" s="39">
        <f t="shared" si="327"/>
        <v>0</v>
      </c>
      <c r="X160" s="39">
        <f t="shared" si="327"/>
        <v>0</v>
      </c>
      <c r="Y160" s="39">
        <f t="shared" si="327"/>
        <v>0</v>
      </c>
      <c r="Z160" s="39">
        <f t="shared" si="327"/>
        <v>0</v>
      </c>
      <c r="AA160" s="39">
        <f t="shared" si="327"/>
        <v>0</v>
      </c>
      <c r="AB160" s="39">
        <f t="shared" si="327"/>
        <v>0</v>
      </c>
      <c r="AC160" s="39">
        <f t="shared" si="256"/>
        <v>0</v>
      </c>
      <c r="AD160" s="39">
        <f t="shared" si="257"/>
        <v>0</v>
      </c>
      <c r="AE160" s="39">
        <f t="shared" si="274"/>
        <v>0</v>
      </c>
      <c r="AF160" s="39"/>
      <c r="AG160" s="39">
        <f t="shared" si="275"/>
        <v>0</v>
      </c>
      <c r="AH160" s="39">
        <f aca="true" t="shared" si="328" ref="AH160:AP160">AG160</f>
        <v>0</v>
      </c>
      <c r="AI160" s="39">
        <f t="shared" si="328"/>
        <v>0</v>
      </c>
      <c r="AJ160" s="39">
        <f t="shared" si="328"/>
        <v>0</v>
      </c>
      <c r="AK160" s="39">
        <f t="shared" si="328"/>
        <v>0</v>
      </c>
      <c r="AL160" s="39">
        <f t="shared" si="328"/>
        <v>0</v>
      </c>
      <c r="AM160" s="39">
        <f t="shared" si="328"/>
        <v>0</v>
      </c>
      <c r="AN160" s="39">
        <f t="shared" si="328"/>
        <v>0</v>
      </c>
      <c r="AO160" s="39">
        <f t="shared" si="328"/>
        <v>0</v>
      </c>
      <c r="AP160" s="39">
        <f t="shared" si="328"/>
        <v>0</v>
      </c>
      <c r="AQ160" s="39">
        <f t="shared" si="259"/>
        <v>0</v>
      </c>
      <c r="AR160" s="39">
        <f t="shared" si="260"/>
        <v>0</v>
      </c>
      <c r="AS160" s="39">
        <f t="shared" si="261"/>
        <v>0</v>
      </c>
      <c r="AT160" s="39"/>
      <c r="AU160" s="39">
        <f t="shared" si="277"/>
        <v>0</v>
      </c>
      <c r="AV160" s="39">
        <f aca="true" t="shared" si="329" ref="AV160:BD160">AU160</f>
        <v>0</v>
      </c>
      <c r="AW160" s="39">
        <f t="shared" si="329"/>
        <v>0</v>
      </c>
      <c r="AX160" s="39">
        <f t="shared" si="329"/>
        <v>0</v>
      </c>
      <c r="AY160" s="39">
        <f t="shared" si="329"/>
        <v>0</v>
      </c>
      <c r="AZ160" s="39">
        <f t="shared" si="329"/>
        <v>0</v>
      </c>
      <c r="BA160" s="39">
        <f t="shared" si="329"/>
        <v>0</v>
      </c>
      <c r="BB160" s="39">
        <f t="shared" si="329"/>
        <v>0</v>
      </c>
      <c r="BC160" s="39">
        <f t="shared" si="329"/>
        <v>0</v>
      </c>
      <c r="BD160" s="39">
        <f t="shared" si="329"/>
        <v>0</v>
      </c>
      <c r="BE160" s="39">
        <f t="shared" si="263"/>
        <v>0</v>
      </c>
      <c r="BF160" s="39">
        <f t="shared" si="264"/>
        <v>0</v>
      </c>
      <c r="BG160" s="39">
        <f t="shared" si="265"/>
        <v>0</v>
      </c>
      <c r="BI160" s="39">
        <f t="shared" si="266"/>
        <v>0</v>
      </c>
      <c r="BJ160" s="39">
        <f t="shared" si="267"/>
        <v>0</v>
      </c>
      <c r="BK160" s="39">
        <f t="shared" si="268"/>
        <v>0</v>
      </c>
      <c r="BL160" s="39">
        <f t="shared" si="269"/>
        <v>0</v>
      </c>
      <c r="BW160" s="42" t="e">
        <f>BW159*1.5</f>
        <v>#REF!</v>
      </c>
      <c r="BX160" s="42">
        <f>BX159*1.5</f>
        <v>27100</v>
      </c>
      <c r="BY160" s="42">
        <f>BY159*1.5</f>
        <v>29175</v>
      </c>
    </row>
    <row r="161" spans="1:64" ht="12.75">
      <c r="A161" s="39">
        <f t="shared" si="279"/>
        <v>16</v>
      </c>
      <c r="B161" s="40"/>
      <c r="C161" s="41" t="s">
        <v>62</v>
      </c>
      <c r="E161" s="39">
        <v>10000</v>
      </c>
      <c r="F161" s="39">
        <f t="shared" si="323"/>
        <v>10000</v>
      </c>
      <c r="G161" s="39">
        <f t="shared" si="323"/>
        <v>10000</v>
      </c>
      <c r="H161" s="39">
        <f t="shared" si="323"/>
        <v>10000</v>
      </c>
      <c r="I161" s="39">
        <f t="shared" si="323"/>
        <v>10000</v>
      </c>
      <c r="J161" s="39">
        <f t="shared" si="323"/>
        <v>10000</v>
      </c>
      <c r="K161" s="39">
        <f t="shared" si="323"/>
        <v>10000</v>
      </c>
      <c r="L161" s="39">
        <f t="shared" si="323"/>
        <v>10000</v>
      </c>
      <c r="M161" s="39">
        <f t="shared" si="323"/>
        <v>10000</v>
      </c>
      <c r="N161" s="39">
        <f t="shared" si="323"/>
        <v>10000</v>
      </c>
      <c r="O161" s="39">
        <f t="shared" si="323"/>
        <v>10000</v>
      </c>
      <c r="P161" s="39">
        <f t="shared" si="323"/>
        <v>10000</v>
      </c>
      <c r="Q161" s="39">
        <f t="shared" si="271"/>
        <v>120000</v>
      </c>
      <c r="R161" s="39"/>
      <c r="S161" s="39">
        <f t="shared" si="272"/>
        <v>10500</v>
      </c>
      <c r="T161" s="39">
        <f aca="true" t="shared" si="330" ref="T161:AB161">S161</f>
        <v>10500</v>
      </c>
      <c r="U161" s="39">
        <f t="shared" si="330"/>
        <v>10500</v>
      </c>
      <c r="V161" s="39">
        <f t="shared" si="330"/>
        <v>10500</v>
      </c>
      <c r="W161" s="39">
        <f t="shared" si="330"/>
        <v>10500</v>
      </c>
      <c r="X161" s="39">
        <f t="shared" si="330"/>
        <v>10500</v>
      </c>
      <c r="Y161" s="39">
        <f t="shared" si="330"/>
        <v>10500</v>
      </c>
      <c r="Z161" s="39">
        <f t="shared" si="330"/>
        <v>10500</v>
      </c>
      <c r="AA161" s="39">
        <f t="shared" si="330"/>
        <v>10500</v>
      </c>
      <c r="AB161" s="39">
        <f t="shared" si="330"/>
        <v>10500</v>
      </c>
      <c r="AC161" s="39">
        <f t="shared" si="256"/>
        <v>11000</v>
      </c>
      <c r="AD161" s="39">
        <f t="shared" si="257"/>
        <v>11000</v>
      </c>
      <c r="AE161" s="39">
        <f t="shared" si="274"/>
        <v>127000</v>
      </c>
      <c r="AF161" s="39"/>
      <c r="AG161" s="39">
        <f t="shared" si="275"/>
        <v>11600</v>
      </c>
      <c r="AH161" s="39">
        <f aca="true" t="shared" si="331" ref="AH161:AP161">AG161</f>
        <v>11600</v>
      </c>
      <c r="AI161" s="39">
        <f t="shared" si="331"/>
        <v>11600</v>
      </c>
      <c r="AJ161" s="39">
        <f t="shared" si="331"/>
        <v>11600</v>
      </c>
      <c r="AK161" s="39">
        <f t="shared" si="331"/>
        <v>11600</v>
      </c>
      <c r="AL161" s="39">
        <f t="shared" si="331"/>
        <v>11600</v>
      </c>
      <c r="AM161" s="39">
        <f t="shared" si="331"/>
        <v>11600</v>
      </c>
      <c r="AN161" s="39">
        <f t="shared" si="331"/>
        <v>11600</v>
      </c>
      <c r="AO161" s="39">
        <f t="shared" si="331"/>
        <v>11600</v>
      </c>
      <c r="AP161" s="39">
        <f t="shared" si="331"/>
        <v>11600</v>
      </c>
      <c r="AQ161" s="39">
        <f t="shared" si="259"/>
        <v>12200</v>
      </c>
      <c r="AR161" s="39">
        <f t="shared" si="260"/>
        <v>12200</v>
      </c>
      <c r="AS161" s="39">
        <f t="shared" si="261"/>
        <v>140400</v>
      </c>
      <c r="AT161" s="39"/>
      <c r="AU161" s="39">
        <f t="shared" si="277"/>
        <v>12800</v>
      </c>
      <c r="AV161" s="39">
        <f aca="true" t="shared" si="332" ref="AV161:BD161">AU161</f>
        <v>12800</v>
      </c>
      <c r="AW161" s="39">
        <f t="shared" si="332"/>
        <v>12800</v>
      </c>
      <c r="AX161" s="39">
        <f t="shared" si="332"/>
        <v>12800</v>
      </c>
      <c r="AY161" s="39">
        <f t="shared" si="332"/>
        <v>12800</v>
      </c>
      <c r="AZ161" s="39">
        <f t="shared" si="332"/>
        <v>12800</v>
      </c>
      <c r="BA161" s="39">
        <f t="shared" si="332"/>
        <v>12800</v>
      </c>
      <c r="BB161" s="39">
        <f t="shared" si="332"/>
        <v>12800</v>
      </c>
      <c r="BC161" s="39">
        <f t="shared" si="332"/>
        <v>12800</v>
      </c>
      <c r="BD161" s="39">
        <f t="shared" si="332"/>
        <v>12800</v>
      </c>
      <c r="BE161" s="39">
        <f t="shared" si="263"/>
        <v>13400</v>
      </c>
      <c r="BF161" s="39">
        <f t="shared" si="264"/>
        <v>13400</v>
      </c>
      <c r="BG161" s="39">
        <f t="shared" si="265"/>
        <v>154800</v>
      </c>
      <c r="BI161" s="39">
        <f t="shared" si="266"/>
        <v>120000</v>
      </c>
      <c r="BJ161" s="39">
        <f t="shared" si="267"/>
        <v>127000</v>
      </c>
      <c r="BK161" s="39">
        <f t="shared" si="268"/>
        <v>140400</v>
      </c>
      <c r="BL161" s="39">
        <f t="shared" si="269"/>
        <v>154800</v>
      </c>
    </row>
    <row r="162" spans="1:64" ht="12.75">
      <c r="A162" s="39">
        <f t="shared" si="279"/>
        <v>17</v>
      </c>
      <c r="B162" s="40"/>
      <c r="C162" s="41" t="s">
        <v>62</v>
      </c>
      <c r="E162" s="39">
        <v>0</v>
      </c>
      <c r="F162" s="39">
        <f t="shared" si="323"/>
        <v>0</v>
      </c>
      <c r="G162" s="39">
        <f t="shared" si="323"/>
        <v>0</v>
      </c>
      <c r="H162" s="39">
        <f t="shared" si="323"/>
        <v>0</v>
      </c>
      <c r="I162" s="39">
        <f t="shared" si="323"/>
        <v>0</v>
      </c>
      <c r="J162" s="39">
        <f t="shared" si="323"/>
        <v>0</v>
      </c>
      <c r="K162" s="39">
        <f t="shared" si="323"/>
        <v>0</v>
      </c>
      <c r="L162" s="39">
        <f t="shared" si="323"/>
        <v>0</v>
      </c>
      <c r="M162" s="39">
        <f t="shared" si="323"/>
        <v>0</v>
      </c>
      <c r="N162" s="39">
        <f t="shared" si="323"/>
        <v>0</v>
      </c>
      <c r="O162" s="39">
        <f t="shared" si="323"/>
        <v>0</v>
      </c>
      <c r="P162" s="39">
        <f t="shared" si="323"/>
        <v>0</v>
      </c>
      <c r="Q162" s="39">
        <f t="shared" si="271"/>
        <v>0</v>
      </c>
      <c r="R162" s="39"/>
      <c r="S162" s="39">
        <f t="shared" si="272"/>
        <v>0</v>
      </c>
      <c r="T162" s="39">
        <f aca="true" t="shared" si="333" ref="T162:AB162">S162</f>
        <v>0</v>
      </c>
      <c r="U162" s="39">
        <f t="shared" si="333"/>
        <v>0</v>
      </c>
      <c r="V162" s="39">
        <f t="shared" si="333"/>
        <v>0</v>
      </c>
      <c r="W162" s="39">
        <f t="shared" si="333"/>
        <v>0</v>
      </c>
      <c r="X162" s="39">
        <f t="shared" si="333"/>
        <v>0</v>
      </c>
      <c r="Y162" s="39">
        <f t="shared" si="333"/>
        <v>0</v>
      </c>
      <c r="Z162" s="39">
        <f t="shared" si="333"/>
        <v>0</v>
      </c>
      <c r="AA162" s="39">
        <f t="shared" si="333"/>
        <v>0</v>
      </c>
      <c r="AB162" s="39">
        <f t="shared" si="333"/>
        <v>0</v>
      </c>
      <c r="AC162" s="39">
        <f t="shared" si="256"/>
        <v>0</v>
      </c>
      <c r="AD162" s="39">
        <f t="shared" si="257"/>
        <v>0</v>
      </c>
      <c r="AE162" s="39">
        <f t="shared" si="274"/>
        <v>0</v>
      </c>
      <c r="AF162" s="39"/>
      <c r="AG162" s="39">
        <f t="shared" si="275"/>
        <v>0</v>
      </c>
      <c r="AH162" s="39">
        <f aca="true" t="shared" si="334" ref="AH162:AP162">AG162</f>
        <v>0</v>
      </c>
      <c r="AI162" s="39">
        <f t="shared" si="334"/>
        <v>0</v>
      </c>
      <c r="AJ162" s="39">
        <f t="shared" si="334"/>
        <v>0</v>
      </c>
      <c r="AK162" s="39">
        <f t="shared" si="334"/>
        <v>0</v>
      </c>
      <c r="AL162" s="39">
        <f t="shared" si="334"/>
        <v>0</v>
      </c>
      <c r="AM162" s="39">
        <f t="shared" si="334"/>
        <v>0</v>
      </c>
      <c r="AN162" s="39">
        <f t="shared" si="334"/>
        <v>0</v>
      </c>
      <c r="AO162" s="39">
        <f t="shared" si="334"/>
        <v>0</v>
      </c>
      <c r="AP162" s="39">
        <f t="shared" si="334"/>
        <v>0</v>
      </c>
      <c r="AQ162" s="39">
        <f t="shared" si="259"/>
        <v>0</v>
      </c>
      <c r="AR162" s="39">
        <f t="shared" si="260"/>
        <v>0</v>
      </c>
      <c r="AS162" s="39">
        <f t="shared" si="261"/>
        <v>0</v>
      </c>
      <c r="AT162" s="39"/>
      <c r="AU162" s="39">
        <f t="shared" si="277"/>
        <v>0</v>
      </c>
      <c r="AV162" s="39">
        <f aca="true" t="shared" si="335" ref="AV162:BD162">AU162</f>
        <v>0</v>
      </c>
      <c r="AW162" s="39">
        <f t="shared" si="335"/>
        <v>0</v>
      </c>
      <c r="AX162" s="39">
        <f t="shared" si="335"/>
        <v>0</v>
      </c>
      <c r="AY162" s="39">
        <f t="shared" si="335"/>
        <v>0</v>
      </c>
      <c r="AZ162" s="39">
        <f t="shared" si="335"/>
        <v>0</v>
      </c>
      <c r="BA162" s="39">
        <f t="shared" si="335"/>
        <v>0</v>
      </c>
      <c r="BB162" s="39">
        <f t="shared" si="335"/>
        <v>0</v>
      </c>
      <c r="BC162" s="39">
        <f t="shared" si="335"/>
        <v>0</v>
      </c>
      <c r="BD162" s="39">
        <f t="shared" si="335"/>
        <v>0</v>
      </c>
      <c r="BE162" s="39">
        <f t="shared" si="263"/>
        <v>0</v>
      </c>
      <c r="BF162" s="39">
        <f t="shared" si="264"/>
        <v>0</v>
      </c>
      <c r="BG162" s="39">
        <f t="shared" si="265"/>
        <v>0</v>
      </c>
      <c r="BI162" s="39">
        <f t="shared" si="266"/>
        <v>0</v>
      </c>
      <c r="BJ162" s="39">
        <f t="shared" si="267"/>
        <v>0</v>
      </c>
      <c r="BK162" s="39">
        <f t="shared" si="268"/>
        <v>0</v>
      </c>
      <c r="BL162" s="39">
        <f t="shared" si="269"/>
        <v>0</v>
      </c>
    </row>
    <row r="163" spans="1:64" ht="12.75">
      <c r="A163" s="39">
        <f t="shared" si="279"/>
        <v>18</v>
      </c>
      <c r="B163" s="40"/>
      <c r="C163" s="41" t="s">
        <v>62</v>
      </c>
      <c r="E163" s="39">
        <v>0</v>
      </c>
      <c r="F163" s="39">
        <f t="shared" si="323"/>
        <v>0</v>
      </c>
      <c r="G163" s="39">
        <f t="shared" si="323"/>
        <v>0</v>
      </c>
      <c r="H163" s="39">
        <f t="shared" si="323"/>
        <v>0</v>
      </c>
      <c r="I163" s="39">
        <f t="shared" si="323"/>
        <v>0</v>
      </c>
      <c r="J163" s="39">
        <f t="shared" si="323"/>
        <v>0</v>
      </c>
      <c r="K163" s="39">
        <f t="shared" si="323"/>
        <v>0</v>
      </c>
      <c r="L163" s="39">
        <f t="shared" si="323"/>
        <v>0</v>
      </c>
      <c r="M163" s="39">
        <f t="shared" si="323"/>
        <v>0</v>
      </c>
      <c r="N163" s="39">
        <f t="shared" si="323"/>
        <v>0</v>
      </c>
      <c r="O163" s="39">
        <f aca="true" t="shared" si="336" ref="O163:O174">ROUND(N163*1.05,-2)</f>
        <v>0</v>
      </c>
      <c r="P163" s="39">
        <f t="shared" si="281"/>
        <v>0</v>
      </c>
      <c r="Q163" s="39">
        <f t="shared" si="271"/>
        <v>0</v>
      </c>
      <c r="R163" s="39"/>
      <c r="S163" s="39">
        <f t="shared" si="272"/>
        <v>0</v>
      </c>
      <c r="T163" s="39">
        <f aca="true" t="shared" si="337" ref="T163:AB163">S163</f>
        <v>0</v>
      </c>
      <c r="U163" s="39">
        <f t="shared" si="337"/>
        <v>0</v>
      </c>
      <c r="V163" s="39">
        <f t="shared" si="337"/>
        <v>0</v>
      </c>
      <c r="W163" s="39">
        <f t="shared" si="337"/>
        <v>0</v>
      </c>
      <c r="X163" s="39">
        <f t="shared" si="337"/>
        <v>0</v>
      </c>
      <c r="Y163" s="39">
        <f t="shared" si="337"/>
        <v>0</v>
      </c>
      <c r="Z163" s="39">
        <f t="shared" si="337"/>
        <v>0</v>
      </c>
      <c r="AA163" s="39">
        <f t="shared" si="337"/>
        <v>0</v>
      </c>
      <c r="AB163" s="39">
        <f t="shared" si="337"/>
        <v>0</v>
      </c>
      <c r="AC163" s="39">
        <f t="shared" si="256"/>
        <v>0</v>
      </c>
      <c r="AD163" s="39">
        <f t="shared" si="257"/>
        <v>0</v>
      </c>
      <c r="AE163" s="39">
        <f t="shared" si="274"/>
        <v>0</v>
      </c>
      <c r="AF163" s="39"/>
      <c r="AG163" s="39">
        <f t="shared" si="275"/>
        <v>0</v>
      </c>
      <c r="AH163" s="39">
        <f aca="true" t="shared" si="338" ref="AH163:AP163">AG163</f>
        <v>0</v>
      </c>
      <c r="AI163" s="39">
        <f t="shared" si="338"/>
        <v>0</v>
      </c>
      <c r="AJ163" s="39">
        <f t="shared" si="338"/>
        <v>0</v>
      </c>
      <c r="AK163" s="39">
        <f t="shared" si="338"/>
        <v>0</v>
      </c>
      <c r="AL163" s="39">
        <f t="shared" si="338"/>
        <v>0</v>
      </c>
      <c r="AM163" s="39">
        <f t="shared" si="338"/>
        <v>0</v>
      </c>
      <c r="AN163" s="39">
        <f t="shared" si="338"/>
        <v>0</v>
      </c>
      <c r="AO163" s="39">
        <f t="shared" si="338"/>
        <v>0</v>
      </c>
      <c r="AP163" s="39">
        <f t="shared" si="338"/>
        <v>0</v>
      </c>
      <c r="AQ163" s="39">
        <f t="shared" si="259"/>
        <v>0</v>
      </c>
      <c r="AR163" s="39">
        <f t="shared" si="260"/>
        <v>0</v>
      </c>
      <c r="AS163" s="39">
        <f t="shared" si="261"/>
        <v>0</v>
      </c>
      <c r="AT163" s="39"/>
      <c r="AU163" s="39">
        <f t="shared" si="277"/>
        <v>0</v>
      </c>
      <c r="AV163" s="39">
        <f aca="true" t="shared" si="339" ref="AV163:BD163">AU163</f>
        <v>0</v>
      </c>
      <c r="AW163" s="39">
        <f t="shared" si="339"/>
        <v>0</v>
      </c>
      <c r="AX163" s="39">
        <f t="shared" si="339"/>
        <v>0</v>
      </c>
      <c r="AY163" s="39">
        <f t="shared" si="339"/>
        <v>0</v>
      </c>
      <c r="AZ163" s="39">
        <f t="shared" si="339"/>
        <v>0</v>
      </c>
      <c r="BA163" s="39">
        <f t="shared" si="339"/>
        <v>0</v>
      </c>
      <c r="BB163" s="39">
        <f t="shared" si="339"/>
        <v>0</v>
      </c>
      <c r="BC163" s="39">
        <f t="shared" si="339"/>
        <v>0</v>
      </c>
      <c r="BD163" s="39">
        <f t="shared" si="339"/>
        <v>0</v>
      </c>
      <c r="BE163" s="39">
        <f t="shared" si="263"/>
        <v>0</v>
      </c>
      <c r="BF163" s="39">
        <f t="shared" si="264"/>
        <v>0</v>
      </c>
      <c r="BG163" s="39">
        <f t="shared" si="265"/>
        <v>0</v>
      </c>
      <c r="BI163" s="39">
        <f>Q163</f>
        <v>0</v>
      </c>
      <c r="BJ163" s="39">
        <f>AE163</f>
        <v>0</v>
      </c>
      <c r="BK163" s="39">
        <f>AS163</f>
        <v>0</v>
      </c>
      <c r="BL163" s="39">
        <f>BG163</f>
        <v>0</v>
      </c>
    </row>
    <row r="164" spans="1:64" ht="12.75">
      <c r="A164" s="39">
        <f t="shared" si="279"/>
        <v>19</v>
      </c>
      <c r="B164" s="40"/>
      <c r="C164" s="41" t="s">
        <v>62</v>
      </c>
      <c r="E164" s="39">
        <v>0</v>
      </c>
      <c r="F164" s="39">
        <f t="shared" si="323"/>
        <v>0</v>
      </c>
      <c r="G164" s="39">
        <f t="shared" si="323"/>
        <v>0</v>
      </c>
      <c r="H164" s="39">
        <f t="shared" si="323"/>
        <v>0</v>
      </c>
      <c r="I164" s="39">
        <f t="shared" si="323"/>
        <v>0</v>
      </c>
      <c r="J164" s="39">
        <f t="shared" si="323"/>
        <v>0</v>
      </c>
      <c r="K164" s="39">
        <f t="shared" si="323"/>
        <v>0</v>
      </c>
      <c r="L164" s="39">
        <f t="shared" si="323"/>
        <v>0</v>
      </c>
      <c r="M164" s="39">
        <f t="shared" si="323"/>
        <v>0</v>
      </c>
      <c r="N164" s="39">
        <f t="shared" si="323"/>
        <v>0</v>
      </c>
      <c r="O164" s="39">
        <f t="shared" si="336"/>
        <v>0</v>
      </c>
      <c r="P164" s="39">
        <f t="shared" si="281"/>
        <v>0</v>
      </c>
      <c r="Q164" s="39">
        <f aca="true" t="shared" si="340" ref="Q164:Q174">SUM(E164:P164)</f>
        <v>0</v>
      </c>
      <c r="R164" s="39"/>
      <c r="S164" s="39">
        <f t="shared" si="272"/>
        <v>0</v>
      </c>
      <c r="T164" s="39">
        <f aca="true" t="shared" si="341" ref="T164:AB164">S164</f>
        <v>0</v>
      </c>
      <c r="U164" s="39">
        <f t="shared" si="341"/>
        <v>0</v>
      </c>
      <c r="V164" s="39">
        <f t="shared" si="341"/>
        <v>0</v>
      </c>
      <c r="W164" s="39">
        <f t="shared" si="341"/>
        <v>0</v>
      </c>
      <c r="X164" s="39">
        <f t="shared" si="341"/>
        <v>0</v>
      </c>
      <c r="Y164" s="39">
        <f t="shared" si="341"/>
        <v>0</v>
      </c>
      <c r="Z164" s="39">
        <f t="shared" si="341"/>
        <v>0</v>
      </c>
      <c r="AA164" s="39">
        <f t="shared" si="341"/>
        <v>0</v>
      </c>
      <c r="AB164" s="39">
        <f t="shared" si="341"/>
        <v>0</v>
      </c>
      <c r="AC164" s="39">
        <f t="shared" si="256"/>
        <v>0</v>
      </c>
      <c r="AD164" s="39">
        <f t="shared" si="257"/>
        <v>0</v>
      </c>
      <c r="AE164" s="39">
        <f t="shared" si="274"/>
        <v>0</v>
      </c>
      <c r="AF164" s="39"/>
      <c r="AG164" s="39">
        <f t="shared" si="275"/>
        <v>0</v>
      </c>
      <c r="AH164" s="39">
        <f aca="true" t="shared" si="342" ref="AH164:AP164">AG164</f>
        <v>0</v>
      </c>
      <c r="AI164" s="39">
        <f t="shared" si="342"/>
        <v>0</v>
      </c>
      <c r="AJ164" s="39">
        <f t="shared" si="342"/>
        <v>0</v>
      </c>
      <c r="AK164" s="39">
        <f t="shared" si="342"/>
        <v>0</v>
      </c>
      <c r="AL164" s="39">
        <f t="shared" si="342"/>
        <v>0</v>
      </c>
      <c r="AM164" s="39">
        <f t="shared" si="342"/>
        <v>0</v>
      </c>
      <c r="AN164" s="39">
        <f t="shared" si="342"/>
        <v>0</v>
      </c>
      <c r="AO164" s="39">
        <f t="shared" si="342"/>
        <v>0</v>
      </c>
      <c r="AP164" s="39">
        <f t="shared" si="342"/>
        <v>0</v>
      </c>
      <c r="AQ164" s="39">
        <f t="shared" si="259"/>
        <v>0</v>
      </c>
      <c r="AR164" s="39">
        <f t="shared" si="260"/>
        <v>0</v>
      </c>
      <c r="AS164" s="39">
        <f t="shared" si="261"/>
        <v>0</v>
      </c>
      <c r="AT164" s="39"/>
      <c r="AU164" s="39">
        <f t="shared" si="277"/>
        <v>0</v>
      </c>
      <c r="AV164" s="39">
        <f aca="true" t="shared" si="343" ref="AV164:BD164">AU164</f>
        <v>0</v>
      </c>
      <c r="AW164" s="39">
        <f t="shared" si="343"/>
        <v>0</v>
      </c>
      <c r="AX164" s="39">
        <f t="shared" si="343"/>
        <v>0</v>
      </c>
      <c r="AY164" s="39">
        <f t="shared" si="343"/>
        <v>0</v>
      </c>
      <c r="AZ164" s="39">
        <f t="shared" si="343"/>
        <v>0</v>
      </c>
      <c r="BA164" s="39">
        <f t="shared" si="343"/>
        <v>0</v>
      </c>
      <c r="BB164" s="39">
        <f t="shared" si="343"/>
        <v>0</v>
      </c>
      <c r="BC164" s="39">
        <f t="shared" si="343"/>
        <v>0</v>
      </c>
      <c r="BD164" s="39">
        <f t="shared" si="343"/>
        <v>0</v>
      </c>
      <c r="BE164" s="39">
        <f t="shared" si="263"/>
        <v>0</v>
      </c>
      <c r="BF164" s="39">
        <f t="shared" si="264"/>
        <v>0</v>
      </c>
      <c r="BG164" s="39">
        <f t="shared" si="265"/>
        <v>0</v>
      </c>
      <c r="BI164" s="39">
        <f aca="true" t="shared" si="344" ref="BI164:BI174">Q164</f>
        <v>0</v>
      </c>
      <c r="BJ164" s="39">
        <f aca="true" t="shared" si="345" ref="BJ164:BJ174">AE164</f>
        <v>0</v>
      </c>
      <c r="BK164" s="39">
        <f aca="true" t="shared" si="346" ref="BK164:BK174">AS164</f>
        <v>0</v>
      </c>
      <c r="BL164" s="39">
        <f aca="true" t="shared" si="347" ref="BL164:BL174">BG164</f>
        <v>0</v>
      </c>
    </row>
    <row r="165" spans="1:64" ht="12.75">
      <c r="A165" s="39">
        <f t="shared" si="279"/>
        <v>20</v>
      </c>
      <c r="B165" s="40"/>
      <c r="C165" s="41" t="s">
        <v>62</v>
      </c>
      <c r="E165" s="39"/>
      <c r="F165" s="39">
        <f t="shared" si="323"/>
        <v>0</v>
      </c>
      <c r="G165" s="39">
        <f t="shared" si="323"/>
        <v>0</v>
      </c>
      <c r="H165" s="39">
        <f t="shared" si="323"/>
        <v>0</v>
      </c>
      <c r="I165" s="39">
        <f t="shared" si="323"/>
        <v>0</v>
      </c>
      <c r="J165" s="39">
        <f t="shared" si="323"/>
        <v>0</v>
      </c>
      <c r="K165" s="39">
        <f t="shared" si="323"/>
        <v>0</v>
      </c>
      <c r="L165" s="39">
        <f t="shared" si="323"/>
        <v>0</v>
      </c>
      <c r="M165" s="39">
        <f t="shared" si="323"/>
        <v>0</v>
      </c>
      <c r="N165" s="39">
        <f t="shared" si="323"/>
        <v>0</v>
      </c>
      <c r="O165" s="39">
        <f t="shared" si="336"/>
        <v>0</v>
      </c>
      <c r="P165" s="39">
        <f t="shared" si="281"/>
        <v>0</v>
      </c>
      <c r="Q165" s="39">
        <f t="shared" si="340"/>
        <v>0</v>
      </c>
      <c r="R165" s="39"/>
      <c r="S165" s="39">
        <f t="shared" si="272"/>
        <v>0</v>
      </c>
      <c r="T165" s="39">
        <f aca="true" t="shared" si="348" ref="T165:AB165">S165</f>
        <v>0</v>
      </c>
      <c r="U165" s="39">
        <f t="shared" si="348"/>
        <v>0</v>
      </c>
      <c r="V165" s="39">
        <f t="shared" si="348"/>
        <v>0</v>
      </c>
      <c r="W165" s="39">
        <f t="shared" si="348"/>
        <v>0</v>
      </c>
      <c r="X165" s="39">
        <f t="shared" si="348"/>
        <v>0</v>
      </c>
      <c r="Y165" s="39">
        <f t="shared" si="348"/>
        <v>0</v>
      </c>
      <c r="Z165" s="39">
        <f t="shared" si="348"/>
        <v>0</v>
      </c>
      <c r="AA165" s="39">
        <f t="shared" si="348"/>
        <v>0</v>
      </c>
      <c r="AB165" s="39">
        <f t="shared" si="348"/>
        <v>0</v>
      </c>
      <c r="AC165" s="39">
        <f t="shared" si="256"/>
        <v>0</v>
      </c>
      <c r="AD165" s="39">
        <f t="shared" si="257"/>
        <v>0</v>
      </c>
      <c r="AE165" s="39">
        <f t="shared" si="274"/>
        <v>0</v>
      </c>
      <c r="AF165" s="39"/>
      <c r="AG165" s="39">
        <f t="shared" si="275"/>
        <v>0</v>
      </c>
      <c r="AH165" s="39">
        <f aca="true" t="shared" si="349" ref="AH165:AP165">AG165</f>
        <v>0</v>
      </c>
      <c r="AI165" s="39">
        <f t="shared" si="349"/>
        <v>0</v>
      </c>
      <c r="AJ165" s="39">
        <f t="shared" si="349"/>
        <v>0</v>
      </c>
      <c r="AK165" s="39">
        <f t="shared" si="349"/>
        <v>0</v>
      </c>
      <c r="AL165" s="39">
        <f t="shared" si="349"/>
        <v>0</v>
      </c>
      <c r="AM165" s="39">
        <f t="shared" si="349"/>
        <v>0</v>
      </c>
      <c r="AN165" s="39">
        <f t="shared" si="349"/>
        <v>0</v>
      </c>
      <c r="AO165" s="39">
        <f t="shared" si="349"/>
        <v>0</v>
      </c>
      <c r="AP165" s="39">
        <f t="shared" si="349"/>
        <v>0</v>
      </c>
      <c r="AQ165" s="39">
        <f t="shared" si="259"/>
        <v>0</v>
      </c>
      <c r="AR165" s="39">
        <f t="shared" si="260"/>
        <v>0</v>
      </c>
      <c r="AS165" s="39">
        <f t="shared" si="261"/>
        <v>0</v>
      </c>
      <c r="AT165" s="39"/>
      <c r="AU165" s="39">
        <f t="shared" si="277"/>
        <v>0</v>
      </c>
      <c r="AV165" s="39">
        <f aca="true" t="shared" si="350" ref="AV165:BD165">AU165</f>
        <v>0</v>
      </c>
      <c r="AW165" s="39">
        <f t="shared" si="350"/>
        <v>0</v>
      </c>
      <c r="AX165" s="39">
        <f t="shared" si="350"/>
        <v>0</v>
      </c>
      <c r="AY165" s="39">
        <f t="shared" si="350"/>
        <v>0</v>
      </c>
      <c r="AZ165" s="39">
        <f t="shared" si="350"/>
        <v>0</v>
      </c>
      <c r="BA165" s="39">
        <f t="shared" si="350"/>
        <v>0</v>
      </c>
      <c r="BB165" s="39">
        <f t="shared" si="350"/>
        <v>0</v>
      </c>
      <c r="BC165" s="39">
        <f t="shared" si="350"/>
        <v>0</v>
      </c>
      <c r="BD165" s="39">
        <f t="shared" si="350"/>
        <v>0</v>
      </c>
      <c r="BE165" s="39">
        <f t="shared" si="263"/>
        <v>0</v>
      </c>
      <c r="BF165" s="39">
        <f t="shared" si="264"/>
        <v>0</v>
      </c>
      <c r="BG165" s="39">
        <f t="shared" si="265"/>
        <v>0</v>
      </c>
      <c r="BI165" s="39">
        <f t="shared" si="344"/>
        <v>0</v>
      </c>
      <c r="BJ165" s="39">
        <f t="shared" si="345"/>
        <v>0</v>
      </c>
      <c r="BK165" s="39">
        <f t="shared" si="346"/>
        <v>0</v>
      </c>
      <c r="BL165" s="39">
        <f t="shared" si="347"/>
        <v>0</v>
      </c>
    </row>
    <row r="166" spans="1:64" ht="12.75">
      <c r="A166" s="39">
        <f t="shared" si="279"/>
        <v>21</v>
      </c>
      <c r="B166" s="40"/>
      <c r="C166" s="41" t="s">
        <v>62</v>
      </c>
      <c r="E166" s="39">
        <v>8000</v>
      </c>
      <c r="F166" s="39">
        <f t="shared" si="323"/>
        <v>8000</v>
      </c>
      <c r="G166" s="39">
        <f t="shared" si="323"/>
        <v>8000</v>
      </c>
      <c r="H166" s="39">
        <f t="shared" si="323"/>
        <v>8000</v>
      </c>
      <c r="I166" s="39">
        <f t="shared" si="323"/>
        <v>8000</v>
      </c>
      <c r="J166" s="39">
        <f t="shared" si="323"/>
        <v>8000</v>
      </c>
      <c r="K166" s="39">
        <f t="shared" si="323"/>
        <v>8000</v>
      </c>
      <c r="L166" s="39">
        <f t="shared" si="323"/>
        <v>8000</v>
      </c>
      <c r="M166" s="39">
        <f t="shared" si="323"/>
        <v>8000</v>
      </c>
      <c r="N166" s="39">
        <f t="shared" si="323"/>
        <v>8000</v>
      </c>
      <c r="O166" s="39">
        <f t="shared" si="336"/>
        <v>8400</v>
      </c>
      <c r="P166" s="39">
        <f t="shared" si="281"/>
        <v>8400</v>
      </c>
      <c r="Q166" s="39">
        <f t="shared" si="340"/>
        <v>96800</v>
      </c>
      <c r="R166" s="39"/>
      <c r="S166" s="39">
        <f t="shared" si="272"/>
        <v>8800</v>
      </c>
      <c r="T166" s="39">
        <f aca="true" t="shared" si="351" ref="T166:AB166">S166</f>
        <v>8800</v>
      </c>
      <c r="U166" s="39">
        <f t="shared" si="351"/>
        <v>8800</v>
      </c>
      <c r="V166" s="39">
        <f t="shared" si="351"/>
        <v>8800</v>
      </c>
      <c r="W166" s="39">
        <f t="shared" si="351"/>
        <v>8800</v>
      </c>
      <c r="X166" s="39">
        <f t="shared" si="351"/>
        <v>8800</v>
      </c>
      <c r="Y166" s="39">
        <f t="shared" si="351"/>
        <v>8800</v>
      </c>
      <c r="Z166" s="39">
        <f t="shared" si="351"/>
        <v>8800</v>
      </c>
      <c r="AA166" s="39">
        <f t="shared" si="351"/>
        <v>8800</v>
      </c>
      <c r="AB166" s="39">
        <f t="shared" si="351"/>
        <v>8800</v>
      </c>
      <c r="AC166" s="39">
        <f t="shared" si="256"/>
        <v>9200</v>
      </c>
      <c r="AD166" s="39">
        <f t="shared" si="257"/>
        <v>9200</v>
      </c>
      <c r="AE166" s="39">
        <f t="shared" si="274"/>
        <v>106400</v>
      </c>
      <c r="AF166" s="39"/>
      <c r="AG166" s="39">
        <f t="shared" si="275"/>
        <v>9700</v>
      </c>
      <c r="AH166" s="39">
        <f aca="true" t="shared" si="352" ref="AH166:AP166">AG166</f>
        <v>9700</v>
      </c>
      <c r="AI166" s="39">
        <f t="shared" si="352"/>
        <v>9700</v>
      </c>
      <c r="AJ166" s="39">
        <f t="shared" si="352"/>
        <v>9700</v>
      </c>
      <c r="AK166" s="39">
        <f t="shared" si="352"/>
        <v>9700</v>
      </c>
      <c r="AL166" s="39">
        <f t="shared" si="352"/>
        <v>9700</v>
      </c>
      <c r="AM166" s="39">
        <f t="shared" si="352"/>
        <v>9700</v>
      </c>
      <c r="AN166" s="39">
        <f t="shared" si="352"/>
        <v>9700</v>
      </c>
      <c r="AO166" s="39">
        <f t="shared" si="352"/>
        <v>9700</v>
      </c>
      <c r="AP166" s="39">
        <f t="shared" si="352"/>
        <v>9700</v>
      </c>
      <c r="AQ166" s="39">
        <f t="shared" si="259"/>
        <v>10200</v>
      </c>
      <c r="AR166" s="39">
        <f t="shared" si="260"/>
        <v>10200</v>
      </c>
      <c r="AS166" s="39">
        <f t="shared" si="261"/>
        <v>117400</v>
      </c>
      <c r="AT166" s="39"/>
      <c r="AU166" s="39">
        <f t="shared" si="277"/>
        <v>10700</v>
      </c>
      <c r="AV166" s="39">
        <f aca="true" t="shared" si="353" ref="AV166:BD166">AU166</f>
        <v>10700</v>
      </c>
      <c r="AW166" s="39">
        <f t="shared" si="353"/>
        <v>10700</v>
      </c>
      <c r="AX166" s="39">
        <f t="shared" si="353"/>
        <v>10700</v>
      </c>
      <c r="AY166" s="39">
        <f t="shared" si="353"/>
        <v>10700</v>
      </c>
      <c r="AZ166" s="39">
        <f t="shared" si="353"/>
        <v>10700</v>
      </c>
      <c r="BA166" s="39">
        <f t="shared" si="353"/>
        <v>10700</v>
      </c>
      <c r="BB166" s="39">
        <f t="shared" si="353"/>
        <v>10700</v>
      </c>
      <c r="BC166" s="39">
        <f t="shared" si="353"/>
        <v>10700</v>
      </c>
      <c r="BD166" s="39">
        <f t="shared" si="353"/>
        <v>10700</v>
      </c>
      <c r="BE166" s="39">
        <f t="shared" si="263"/>
        <v>11200</v>
      </c>
      <c r="BF166" s="39">
        <f t="shared" si="264"/>
        <v>11200</v>
      </c>
      <c r="BG166" s="39">
        <f t="shared" si="265"/>
        <v>129400</v>
      </c>
      <c r="BI166" s="39">
        <f t="shared" si="344"/>
        <v>96800</v>
      </c>
      <c r="BJ166" s="39">
        <f t="shared" si="345"/>
        <v>106400</v>
      </c>
      <c r="BK166" s="39">
        <f t="shared" si="346"/>
        <v>117400</v>
      </c>
      <c r="BL166" s="39">
        <f t="shared" si="347"/>
        <v>129400</v>
      </c>
    </row>
    <row r="167" spans="1:64" ht="12.75">
      <c r="A167" s="39">
        <f t="shared" si="279"/>
        <v>22</v>
      </c>
      <c r="B167" s="40"/>
      <c r="C167" s="41" t="s">
        <v>73</v>
      </c>
      <c r="E167" s="39">
        <v>0</v>
      </c>
      <c r="F167" s="39">
        <f t="shared" si="323"/>
        <v>0</v>
      </c>
      <c r="G167" s="39">
        <f t="shared" si="323"/>
        <v>0</v>
      </c>
      <c r="H167" s="39">
        <f t="shared" si="323"/>
        <v>0</v>
      </c>
      <c r="I167" s="39">
        <f t="shared" si="323"/>
        <v>0</v>
      </c>
      <c r="J167" s="39">
        <f t="shared" si="323"/>
        <v>0</v>
      </c>
      <c r="K167" s="39">
        <f t="shared" si="323"/>
        <v>0</v>
      </c>
      <c r="L167" s="39">
        <f t="shared" si="323"/>
        <v>0</v>
      </c>
      <c r="M167" s="39">
        <f t="shared" si="323"/>
        <v>0</v>
      </c>
      <c r="N167" s="39">
        <f t="shared" si="323"/>
        <v>0</v>
      </c>
      <c r="O167" s="39">
        <f t="shared" si="336"/>
        <v>0</v>
      </c>
      <c r="P167" s="39">
        <f t="shared" si="281"/>
        <v>0</v>
      </c>
      <c r="Q167" s="39">
        <f t="shared" si="340"/>
        <v>0</v>
      </c>
      <c r="R167" s="39"/>
      <c r="S167" s="39">
        <f t="shared" si="272"/>
        <v>0</v>
      </c>
      <c r="T167" s="39">
        <f aca="true" t="shared" si="354" ref="T167:AB167">S167</f>
        <v>0</v>
      </c>
      <c r="U167" s="39">
        <f t="shared" si="354"/>
        <v>0</v>
      </c>
      <c r="V167" s="39">
        <f t="shared" si="354"/>
        <v>0</v>
      </c>
      <c r="W167" s="39">
        <f t="shared" si="354"/>
        <v>0</v>
      </c>
      <c r="X167" s="39">
        <f t="shared" si="354"/>
        <v>0</v>
      </c>
      <c r="Y167" s="39">
        <f t="shared" si="354"/>
        <v>0</v>
      </c>
      <c r="Z167" s="39">
        <f t="shared" si="354"/>
        <v>0</v>
      </c>
      <c r="AA167" s="39">
        <f t="shared" si="354"/>
        <v>0</v>
      </c>
      <c r="AB167" s="39">
        <f t="shared" si="354"/>
        <v>0</v>
      </c>
      <c r="AC167" s="39">
        <f t="shared" si="256"/>
        <v>0</v>
      </c>
      <c r="AD167" s="39">
        <f t="shared" si="257"/>
        <v>0</v>
      </c>
      <c r="AE167" s="39">
        <f t="shared" si="274"/>
        <v>0</v>
      </c>
      <c r="AF167" s="39"/>
      <c r="AG167" s="39">
        <f t="shared" si="275"/>
        <v>0</v>
      </c>
      <c r="AH167" s="39">
        <f aca="true" t="shared" si="355" ref="AH167:AP167">AG167</f>
        <v>0</v>
      </c>
      <c r="AI167" s="39">
        <f t="shared" si="355"/>
        <v>0</v>
      </c>
      <c r="AJ167" s="39">
        <f t="shared" si="355"/>
        <v>0</v>
      </c>
      <c r="AK167" s="39">
        <f t="shared" si="355"/>
        <v>0</v>
      </c>
      <c r="AL167" s="39">
        <f t="shared" si="355"/>
        <v>0</v>
      </c>
      <c r="AM167" s="39">
        <f t="shared" si="355"/>
        <v>0</v>
      </c>
      <c r="AN167" s="39">
        <f t="shared" si="355"/>
        <v>0</v>
      </c>
      <c r="AO167" s="39">
        <f t="shared" si="355"/>
        <v>0</v>
      </c>
      <c r="AP167" s="39">
        <f t="shared" si="355"/>
        <v>0</v>
      </c>
      <c r="AQ167" s="39">
        <f t="shared" si="259"/>
        <v>0</v>
      </c>
      <c r="AR167" s="39">
        <f t="shared" si="260"/>
        <v>0</v>
      </c>
      <c r="AS167" s="39">
        <f t="shared" si="261"/>
        <v>0</v>
      </c>
      <c r="AT167" s="39"/>
      <c r="AU167" s="39">
        <f t="shared" si="277"/>
        <v>0</v>
      </c>
      <c r="AV167" s="39">
        <f aca="true" t="shared" si="356" ref="AV167:BD167">AU167</f>
        <v>0</v>
      </c>
      <c r="AW167" s="39">
        <f t="shared" si="356"/>
        <v>0</v>
      </c>
      <c r="AX167" s="39">
        <f t="shared" si="356"/>
        <v>0</v>
      </c>
      <c r="AY167" s="39">
        <f t="shared" si="356"/>
        <v>0</v>
      </c>
      <c r="AZ167" s="39">
        <f t="shared" si="356"/>
        <v>0</v>
      </c>
      <c r="BA167" s="39">
        <f t="shared" si="356"/>
        <v>0</v>
      </c>
      <c r="BB167" s="39">
        <f t="shared" si="356"/>
        <v>0</v>
      </c>
      <c r="BC167" s="39">
        <f t="shared" si="356"/>
        <v>0</v>
      </c>
      <c r="BD167" s="39">
        <f t="shared" si="356"/>
        <v>0</v>
      </c>
      <c r="BE167" s="39">
        <f t="shared" si="263"/>
        <v>0</v>
      </c>
      <c r="BF167" s="39">
        <f t="shared" si="264"/>
        <v>0</v>
      </c>
      <c r="BG167" s="39">
        <f t="shared" si="265"/>
        <v>0</v>
      </c>
      <c r="BI167" s="39">
        <f t="shared" si="344"/>
        <v>0</v>
      </c>
      <c r="BJ167" s="39">
        <f t="shared" si="345"/>
        <v>0</v>
      </c>
      <c r="BK167" s="39">
        <f t="shared" si="346"/>
        <v>0</v>
      </c>
      <c r="BL167" s="39">
        <f t="shared" si="347"/>
        <v>0</v>
      </c>
    </row>
    <row r="168" spans="1:64" ht="12.75">
      <c r="A168" s="39">
        <f t="shared" si="279"/>
        <v>23</v>
      </c>
      <c r="B168" s="40"/>
      <c r="C168" s="41" t="s">
        <v>71</v>
      </c>
      <c r="E168" s="39">
        <v>0</v>
      </c>
      <c r="F168" s="39">
        <f t="shared" si="323"/>
        <v>0</v>
      </c>
      <c r="G168" s="39">
        <f t="shared" si="323"/>
        <v>0</v>
      </c>
      <c r="H168" s="39">
        <f t="shared" si="323"/>
        <v>0</v>
      </c>
      <c r="I168" s="39">
        <f t="shared" si="323"/>
        <v>0</v>
      </c>
      <c r="J168" s="39">
        <f t="shared" si="323"/>
        <v>0</v>
      </c>
      <c r="K168" s="39">
        <f t="shared" si="323"/>
        <v>0</v>
      </c>
      <c r="L168" s="39">
        <f t="shared" si="323"/>
        <v>0</v>
      </c>
      <c r="M168" s="39">
        <f t="shared" si="323"/>
        <v>0</v>
      </c>
      <c r="N168" s="39">
        <f t="shared" si="323"/>
        <v>0</v>
      </c>
      <c r="O168" s="39">
        <f t="shared" si="336"/>
        <v>0</v>
      </c>
      <c r="P168" s="39">
        <f t="shared" si="281"/>
        <v>0</v>
      </c>
      <c r="Q168" s="39">
        <f t="shared" si="340"/>
        <v>0</v>
      </c>
      <c r="R168" s="39"/>
      <c r="S168" s="39">
        <f t="shared" si="272"/>
        <v>0</v>
      </c>
      <c r="T168" s="39">
        <f aca="true" t="shared" si="357" ref="T168:AB168">S168</f>
        <v>0</v>
      </c>
      <c r="U168" s="39">
        <f t="shared" si="357"/>
        <v>0</v>
      </c>
      <c r="V168" s="39">
        <f t="shared" si="357"/>
        <v>0</v>
      </c>
      <c r="W168" s="39">
        <f t="shared" si="357"/>
        <v>0</v>
      </c>
      <c r="X168" s="39">
        <f t="shared" si="357"/>
        <v>0</v>
      </c>
      <c r="Y168" s="39">
        <f t="shared" si="357"/>
        <v>0</v>
      </c>
      <c r="Z168" s="39">
        <f t="shared" si="357"/>
        <v>0</v>
      </c>
      <c r="AA168" s="39">
        <f t="shared" si="357"/>
        <v>0</v>
      </c>
      <c r="AB168" s="39">
        <f t="shared" si="357"/>
        <v>0</v>
      </c>
      <c r="AC168" s="39">
        <f t="shared" si="256"/>
        <v>0</v>
      </c>
      <c r="AD168" s="39">
        <f t="shared" si="257"/>
        <v>0</v>
      </c>
      <c r="AE168" s="39">
        <f t="shared" si="274"/>
        <v>0</v>
      </c>
      <c r="AF168" s="39"/>
      <c r="AG168" s="39">
        <f t="shared" si="275"/>
        <v>0</v>
      </c>
      <c r="AH168" s="39">
        <f aca="true" t="shared" si="358" ref="AH168:AP168">AG168</f>
        <v>0</v>
      </c>
      <c r="AI168" s="39">
        <f t="shared" si="358"/>
        <v>0</v>
      </c>
      <c r="AJ168" s="39">
        <f t="shared" si="358"/>
        <v>0</v>
      </c>
      <c r="AK168" s="39">
        <f t="shared" si="358"/>
        <v>0</v>
      </c>
      <c r="AL168" s="39">
        <f t="shared" si="358"/>
        <v>0</v>
      </c>
      <c r="AM168" s="39">
        <f t="shared" si="358"/>
        <v>0</v>
      </c>
      <c r="AN168" s="39">
        <f t="shared" si="358"/>
        <v>0</v>
      </c>
      <c r="AO168" s="39">
        <f t="shared" si="358"/>
        <v>0</v>
      </c>
      <c r="AP168" s="39">
        <f t="shared" si="358"/>
        <v>0</v>
      </c>
      <c r="AQ168" s="39">
        <f t="shared" si="259"/>
        <v>0</v>
      </c>
      <c r="AR168" s="39">
        <f t="shared" si="260"/>
        <v>0</v>
      </c>
      <c r="AS168" s="39">
        <f t="shared" si="261"/>
        <v>0</v>
      </c>
      <c r="AT168" s="39"/>
      <c r="AU168" s="39">
        <f t="shared" si="277"/>
        <v>0</v>
      </c>
      <c r="AV168" s="39">
        <f aca="true" t="shared" si="359" ref="AV168:BD168">AU168</f>
        <v>0</v>
      </c>
      <c r="AW168" s="39">
        <f t="shared" si="359"/>
        <v>0</v>
      </c>
      <c r="AX168" s="39">
        <f t="shared" si="359"/>
        <v>0</v>
      </c>
      <c r="AY168" s="39">
        <f t="shared" si="359"/>
        <v>0</v>
      </c>
      <c r="AZ168" s="39">
        <f t="shared" si="359"/>
        <v>0</v>
      </c>
      <c r="BA168" s="39">
        <f t="shared" si="359"/>
        <v>0</v>
      </c>
      <c r="BB168" s="39">
        <f t="shared" si="359"/>
        <v>0</v>
      </c>
      <c r="BC168" s="39">
        <f t="shared" si="359"/>
        <v>0</v>
      </c>
      <c r="BD168" s="39">
        <f t="shared" si="359"/>
        <v>0</v>
      </c>
      <c r="BE168" s="39">
        <f t="shared" si="263"/>
        <v>0</v>
      </c>
      <c r="BF168" s="39">
        <f t="shared" si="264"/>
        <v>0</v>
      </c>
      <c r="BG168" s="39">
        <f t="shared" si="265"/>
        <v>0</v>
      </c>
      <c r="BI168" s="39">
        <f t="shared" si="344"/>
        <v>0</v>
      </c>
      <c r="BJ168" s="39">
        <f t="shared" si="345"/>
        <v>0</v>
      </c>
      <c r="BK168" s="39">
        <f t="shared" si="346"/>
        <v>0</v>
      </c>
      <c r="BL168" s="39">
        <f t="shared" si="347"/>
        <v>0</v>
      </c>
    </row>
    <row r="169" spans="1:64" ht="12.75">
      <c r="A169" s="39">
        <f t="shared" si="279"/>
        <v>24</v>
      </c>
      <c r="B169" s="40"/>
      <c r="C169" s="41" t="s">
        <v>71</v>
      </c>
      <c r="E169" s="80">
        <v>4000</v>
      </c>
      <c r="F169" s="80">
        <f t="shared" si="323"/>
        <v>4000</v>
      </c>
      <c r="G169" s="80">
        <f t="shared" si="323"/>
        <v>4000</v>
      </c>
      <c r="H169" s="80">
        <f t="shared" si="323"/>
        <v>4000</v>
      </c>
      <c r="I169" s="80">
        <f t="shared" si="323"/>
        <v>4000</v>
      </c>
      <c r="J169" s="80">
        <f t="shared" si="323"/>
        <v>4000</v>
      </c>
      <c r="K169" s="80">
        <f t="shared" si="323"/>
        <v>4000</v>
      </c>
      <c r="L169" s="80">
        <f t="shared" si="323"/>
        <v>4000</v>
      </c>
      <c r="M169" s="80">
        <f t="shared" si="323"/>
        <v>4000</v>
      </c>
      <c r="N169" s="80">
        <f t="shared" si="323"/>
        <v>4000</v>
      </c>
      <c r="O169" s="39">
        <f t="shared" si="336"/>
        <v>4200</v>
      </c>
      <c r="P169" s="39">
        <f t="shared" si="281"/>
        <v>4200</v>
      </c>
      <c r="Q169" s="39">
        <f t="shared" si="340"/>
        <v>48400</v>
      </c>
      <c r="R169" s="80"/>
      <c r="S169" s="39">
        <f t="shared" si="272"/>
        <v>4400</v>
      </c>
      <c r="T169" s="39">
        <f aca="true" t="shared" si="360" ref="T169:AB169">S169</f>
        <v>4400</v>
      </c>
      <c r="U169" s="39">
        <f t="shared" si="360"/>
        <v>4400</v>
      </c>
      <c r="V169" s="39">
        <f t="shared" si="360"/>
        <v>4400</v>
      </c>
      <c r="W169" s="39">
        <f t="shared" si="360"/>
        <v>4400</v>
      </c>
      <c r="X169" s="39">
        <f t="shared" si="360"/>
        <v>4400</v>
      </c>
      <c r="Y169" s="39">
        <f t="shared" si="360"/>
        <v>4400</v>
      </c>
      <c r="Z169" s="39">
        <f t="shared" si="360"/>
        <v>4400</v>
      </c>
      <c r="AA169" s="39">
        <f t="shared" si="360"/>
        <v>4400</v>
      </c>
      <c r="AB169" s="39">
        <f t="shared" si="360"/>
        <v>4400</v>
      </c>
      <c r="AC169" s="39">
        <f t="shared" si="256"/>
        <v>4600</v>
      </c>
      <c r="AD169" s="39">
        <f t="shared" si="257"/>
        <v>4600</v>
      </c>
      <c r="AE169" s="39">
        <f t="shared" si="274"/>
        <v>53200</v>
      </c>
      <c r="AF169" s="39"/>
      <c r="AG169" s="39">
        <f t="shared" si="275"/>
        <v>4800</v>
      </c>
      <c r="AH169" s="39">
        <f aca="true" t="shared" si="361" ref="AH169:AP169">AG169</f>
        <v>4800</v>
      </c>
      <c r="AI169" s="39">
        <f t="shared" si="361"/>
        <v>4800</v>
      </c>
      <c r="AJ169" s="39">
        <f t="shared" si="361"/>
        <v>4800</v>
      </c>
      <c r="AK169" s="39">
        <f t="shared" si="361"/>
        <v>4800</v>
      </c>
      <c r="AL169" s="39">
        <f t="shared" si="361"/>
        <v>4800</v>
      </c>
      <c r="AM169" s="39">
        <f t="shared" si="361"/>
        <v>4800</v>
      </c>
      <c r="AN169" s="39">
        <f t="shared" si="361"/>
        <v>4800</v>
      </c>
      <c r="AO169" s="39">
        <f t="shared" si="361"/>
        <v>4800</v>
      </c>
      <c r="AP169" s="39">
        <f t="shared" si="361"/>
        <v>4800</v>
      </c>
      <c r="AQ169" s="39">
        <f t="shared" si="259"/>
        <v>5000</v>
      </c>
      <c r="AR169" s="39">
        <f t="shared" si="260"/>
        <v>5000</v>
      </c>
      <c r="AS169" s="39">
        <f t="shared" si="261"/>
        <v>58000</v>
      </c>
      <c r="AT169" s="39"/>
      <c r="AU169" s="39">
        <f t="shared" si="277"/>
        <v>5300</v>
      </c>
      <c r="AV169" s="39">
        <f aca="true" t="shared" si="362" ref="AV169:BD169">AU169</f>
        <v>5300</v>
      </c>
      <c r="AW169" s="39">
        <f t="shared" si="362"/>
        <v>5300</v>
      </c>
      <c r="AX169" s="39">
        <f t="shared" si="362"/>
        <v>5300</v>
      </c>
      <c r="AY169" s="39">
        <f t="shared" si="362"/>
        <v>5300</v>
      </c>
      <c r="AZ169" s="39">
        <f t="shared" si="362"/>
        <v>5300</v>
      </c>
      <c r="BA169" s="39">
        <f t="shared" si="362"/>
        <v>5300</v>
      </c>
      <c r="BB169" s="39">
        <f t="shared" si="362"/>
        <v>5300</v>
      </c>
      <c r="BC169" s="39">
        <f t="shared" si="362"/>
        <v>5300</v>
      </c>
      <c r="BD169" s="39">
        <f t="shared" si="362"/>
        <v>5300</v>
      </c>
      <c r="BE169" s="39">
        <f t="shared" si="263"/>
        <v>5600</v>
      </c>
      <c r="BF169" s="39">
        <f t="shared" si="264"/>
        <v>5600</v>
      </c>
      <c r="BG169" s="39">
        <f t="shared" si="265"/>
        <v>64200</v>
      </c>
      <c r="BI169" s="39">
        <f t="shared" si="344"/>
        <v>48400</v>
      </c>
      <c r="BJ169" s="39">
        <f t="shared" si="345"/>
        <v>53200</v>
      </c>
      <c r="BK169" s="39">
        <f t="shared" si="346"/>
        <v>58000</v>
      </c>
      <c r="BL169" s="39">
        <f t="shared" si="347"/>
        <v>64200</v>
      </c>
    </row>
    <row r="170" spans="1:64" ht="12.75">
      <c r="A170" s="39">
        <f t="shared" si="279"/>
        <v>25</v>
      </c>
      <c r="B170" s="40"/>
      <c r="C170" s="41" t="s">
        <v>71</v>
      </c>
      <c r="E170" s="39"/>
      <c r="F170" s="39">
        <f t="shared" si="323"/>
        <v>0</v>
      </c>
      <c r="G170" s="39">
        <v>0</v>
      </c>
      <c r="H170" s="39">
        <f t="shared" si="323"/>
        <v>0</v>
      </c>
      <c r="I170" s="39">
        <f t="shared" si="323"/>
        <v>0</v>
      </c>
      <c r="J170" s="39">
        <f t="shared" si="323"/>
        <v>0</v>
      </c>
      <c r="K170" s="39">
        <f t="shared" si="323"/>
        <v>0</v>
      </c>
      <c r="L170" s="39">
        <f t="shared" si="323"/>
        <v>0</v>
      </c>
      <c r="M170" s="39">
        <f t="shared" si="323"/>
        <v>0</v>
      </c>
      <c r="N170" s="39">
        <f t="shared" si="323"/>
        <v>0</v>
      </c>
      <c r="O170" s="39">
        <f t="shared" si="336"/>
        <v>0</v>
      </c>
      <c r="P170" s="39">
        <f t="shared" si="281"/>
        <v>0</v>
      </c>
      <c r="Q170" s="39">
        <f t="shared" si="340"/>
        <v>0</v>
      </c>
      <c r="R170" s="39"/>
      <c r="S170" s="39">
        <f t="shared" si="272"/>
        <v>0</v>
      </c>
      <c r="T170" s="39">
        <f aca="true" t="shared" si="363" ref="T170:AB170">S170</f>
        <v>0</v>
      </c>
      <c r="U170" s="39">
        <f t="shared" si="363"/>
        <v>0</v>
      </c>
      <c r="V170" s="39">
        <f t="shared" si="363"/>
        <v>0</v>
      </c>
      <c r="W170" s="39">
        <f t="shared" si="363"/>
        <v>0</v>
      </c>
      <c r="X170" s="39">
        <f t="shared" si="363"/>
        <v>0</v>
      </c>
      <c r="Y170" s="39">
        <f t="shared" si="363"/>
        <v>0</v>
      </c>
      <c r="Z170" s="39">
        <f t="shared" si="363"/>
        <v>0</v>
      </c>
      <c r="AA170" s="39">
        <f t="shared" si="363"/>
        <v>0</v>
      </c>
      <c r="AB170" s="39">
        <f t="shared" si="363"/>
        <v>0</v>
      </c>
      <c r="AC170" s="39">
        <f t="shared" si="256"/>
        <v>0</v>
      </c>
      <c r="AD170" s="39">
        <f t="shared" si="257"/>
        <v>0</v>
      </c>
      <c r="AE170" s="39">
        <f t="shared" si="274"/>
        <v>0</v>
      </c>
      <c r="AF170" s="39"/>
      <c r="AG170" s="39">
        <f t="shared" si="275"/>
        <v>0</v>
      </c>
      <c r="AH170" s="39">
        <f aca="true" t="shared" si="364" ref="AH170:AP170">AG170</f>
        <v>0</v>
      </c>
      <c r="AI170" s="39">
        <f t="shared" si="364"/>
        <v>0</v>
      </c>
      <c r="AJ170" s="39">
        <f t="shared" si="364"/>
        <v>0</v>
      </c>
      <c r="AK170" s="39">
        <f t="shared" si="364"/>
        <v>0</v>
      </c>
      <c r="AL170" s="39">
        <f t="shared" si="364"/>
        <v>0</v>
      </c>
      <c r="AM170" s="39">
        <f t="shared" si="364"/>
        <v>0</v>
      </c>
      <c r="AN170" s="39">
        <f t="shared" si="364"/>
        <v>0</v>
      </c>
      <c r="AO170" s="39">
        <f t="shared" si="364"/>
        <v>0</v>
      </c>
      <c r="AP170" s="39">
        <f t="shared" si="364"/>
        <v>0</v>
      </c>
      <c r="AQ170" s="39">
        <f t="shared" si="259"/>
        <v>0</v>
      </c>
      <c r="AR170" s="39">
        <f t="shared" si="260"/>
        <v>0</v>
      </c>
      <c r="AS170" s="39">
        <f t="shared" si="261"/>
        <v>0</v>
      </c>
      <c r="AT170" s="39"/>
      <c r="AU170" s="39">
        <f t="shared" si="277"/>
        <v>0</v>
      </c>
      <c r="AV170" s="39">
        <f aca="true" t="shared" si="365" ref="AV170:BD170">AU170</f>
        <v>0</v>
      </c>
      <c r="AW170" s="39">
        <f t="shared" si="365"/>
        <v>0</v>
      </c>
      <c r="AX170" s="39">
        <f t="shared" si="365"/>
        <v>0</v>
      </c>
      <c r="AY170" s="39">
        <f t="shared" si="365"/>
        <v>0</v>
      </c>
      <c r="AZ170" s="39">
        <f t="shared" si="365"/>
        <v>0</v>
      </c>
      <c r="BA170" s="39">
        <f t="shared" si="365"/>
        <v>0</v>
      </c>
      <c r="BB170" s="39">
        <f t="shared" si="365"/>
        <v>0</v>
      </c>
      <c r="BC170" s="39">
        <f t="shared" si="365"/>
        <v>0</v>
      </c>
      <c r="BD170" s="39">
        <f t="shared" si="365"/>
        <v>0</v>
      </c>
      <c r="BE170" s="39">
        <f t="shared" si="263"/>
        <v>0</v>
      </c>
      <c r="BF170" s="39">
        <f t="shared" si="264"/>
        <v>0</v>
      </c>
      <c r="BG170" s="39">
        <f t="shared" si="265"/>
        <v>0</v>
      </c>
      <c r="BI170" s="39">
        <f t="shared" si="344"/>
        <v>0</v>
      </c>
      <c r="BJ170" s="39">
        <f t="shared" si="345"/>
        <v>0</v>
      </c>
      <c r="BK170" s="39">
        <f t="shared" si="346"/>
        <v>0</v>
      </c>
      <c r="BL170" s="39">
        <f t="shared" si="347"/>
        <v>0</v>
      </c>
    </row>
    <row r="171" spans="1:64" ht="12.75">
      <c r="A171" s="39">
        <f t="shared" si="279"/>
        <v>26</v>
      </c>
      <c r="B171" s="40"/>
      <c r="C171" s="41" t="s">
        <v>71</v>
      </c>
      <c r="E171" s="39"/>
      <c r="F171" s="39">
        <f>+E171</f>
        <v>0</v>
      </c>
      <c r="G171" s="39"/>
      <c r="H171" s="39">
        <f t="shared" si="323"/>
        <v>0</v>
      </c>
      <c r="I171" s="39">
        <f t="shared" si="323"/>
        <v>0</v>
      </c>
      <c r="J171" s="39">
        <f t="shared" si="323"/>
        <v>0</v>
      </c>
      <c r="K171" s="39">
        <f t="shared" si="323"/>
        <v>0</v>
      </c>
      <c r="L171" s="39">
        <f t="shared" si="323"/>
        <v>0</v>
      </c>
      <c r="M171" s="39">
        <f t="shared" si="323"/>
        <v>0</v>
      </c>
      <c r="N171" s="39">
        <f t="shared" si="323"/>
        <v>0</v>
      </c>
      <c r="O171" s="39">
        <f t="shared" si="336"/>
        <v>0</v>
      </c>
      <c r="P171" s="39">
        <f t="shared" si="281"/>
        <v>0</v>
      </c>
      <c r="Q171" s="39">
        <f t="shared" si="340"/>
        <v>0</v>
      </c>
      <c r="R171" s="39"/>
      <c r="S171" s="39">
        <f t="shared" si="272"/>
        <v>0</v>
      </c>
      <c r="T171" s="39">
        <f aca="true" t="shared" si="366" ref="T171:AB171">S171</f>
        <v>0</v>
      </c>
      <c r="U171" s="39">
        <f t="shared" si="366"/>
        <v>0</v>
      </c>
      <c r="V171" s="39">
        <f t="shared" si="366"/>
        <v>0</v>
      </c>
      <c r="W171" s="39">
        <f t="shared" si="366"/>
        <v>0</v>
      </c>
      <c r="X171" s="39">
        <f t="shared" si="366"/>
        <v>0</v>
      </c>
      <c r="Y171" s="39">
        <f t="shared" si="366"/>
        <v>0</v>
      </c>
      <c r="Z171" s="39">
        <f t="shared" si="366"/>
        <v>0</v>
      </c>
      <c r="AA171" s="39">
        <f t="shared" si="366"/>
        <v>0</v>
      </c>
      <c r="AB171" s="39">
        <f t="shared" si="366"/>
        <v>0</v>
      </c>
      <c r="AC171" s="39">
        <f t="shared" si="256"/>
        <v>0</v>
      </c>
      <c r="AD171" s="39">
        <f t="shared" si="257"/>
        <v>0</v>
      </c>
      <c r="AE171" s="39">
        <f t="shared" si="274"/>
        <v>0</v>
      </c>
      <c r="AF171" s="39"/>
      <c r="AG171" s="39">
        <f t="shared" si="275"/>
        <v>0</v>
      </c>
      <c r="AH171" s="39">
        <f aca="true" t="shared" si="367" ref="AH171:AP171">AG171</f>
        <v>0</v>
      </c>
      <c r="AI171" s="39">
        <f t="shared" si="367"/>
        <v>0</v>
      </c>
      <c r="AJ171" s="39">
        <f t="shared" si="367"/>
        <v>0</v>
      </c>
      <c r="AK171" s="39">
        <f t="shared" si="367"/>
        <v>0</v>
      </c>
      <c r="AL171" s="39">
        <f t="shared" si="367"/>
        <v>0</v>
      </c>
      <c r="AM171" s="39">
        <f t="shared" si="367"/>
        <v>0</v>
      </c>
      <c r="AN171" s="39">
        <f t="shared" si="367"/>
        <v>0</v>
      </c>
      <c r="AO171" s="39">
        <f t="shared" si="367"/>
        <v>0</v>
      </c>
      <c r="AP171" s="39">
        <f t="shared" si="367"/>
        <v>0</v>
      </c>
      <c r="AQ171" s="39">
        <f t="shared" si="259"/>
        <v>0</v>
      </c>
      <c r="AR171" s="39">
        <f t="shared" si="260"/>
        <v>0</v>
      </c>
      <c r="AS171" s="39">
        <f t="shared" si="261"/>
        <v>0</v>
      </c>
      <c r="AT171" s="39"/>
      <c r="AU171" s="39">
        <f t="shared" si="277"/>
        <v>0</v>
      </c>
      <c r="AV171" s="39">
        <f aca="true" t="shared" si="368" ref="AV171:BD171">AU171</f>
        <v>0</v>
      </c>
      <c r="AW171" s="39">
        <f t="shared" si="368"/>
        <v>0</v>
      </c>
      <c r="AX171" s="39">
        <f t="shared" si="368"/>
        <v>0</v>
      </c>
      <c r="AY171" s="39">
        <f t="shared" si="368"/>
        <v>0</v>
      </c>
      <c r="AZ171" s="39">
        <f t="shared" si="368"/>
        <v>0</v>
      </c>
      <c r="BA171" s="39">
        <f t="shared" si="368"/>
        <v>0</v>
      </c>
      <c r="BB171" s="39">
        <f t="shared" si="368"/>
        <v>0</v>
      </c>
      <c r="BC171" s="39">
        <f t="shared" si="368"/>
        <v>0</v>
      </c>
      <c r="BD171" s="39">
        <f t="shared" si="368"/>
        <v>0</v>
      </c>
      <c r="BE171" s="39">
        <f t="shared" si="263"/>
        <v>0</v>
      </c>
      <c r="BF171" s="39">
        <f t="shared" si="264"/>
        <v>0</v>
      </c>
      <c r="BG171" s="39">
        <f t="shared" si="265"/>
        <v>0</v>
      </c>
      <c r="BI171" s="39">
        <f t="shared" si="344"/>
        <v>0</v>
      </c>
      <c r="BJ171" s="39">
        <f t="shared" si="345"/>
        <v>0</v>
      </c>
      <c r="BK171" s="39">
        <f t="shared" si="346"/>
        <v>0</v>
      </c>
      <c r="BL171" s="39">
        <f t="shared" si="347"/>
        <v>0</v>
      </c>
    </row>
    <row r="172" spans="1:64" ht="12.75">
      <c r="A172" s="39">
        <f t="shared" si="279"/>
        <v>27</v>
      </c>
      <c r="B172" s="40"/>
      <c r="C172" s="41" t="s">
        <v>71</v>
      </c>
      <c r="E172" s="39"/>
      <c r="F172" s="39">
        <f>+E172</f>
        <v>0</v>
      </c>
      <c r="G172" s="39">
        <f aca="true" t="shared" si="369" ref="G172:H174">+F172</f>
        <v>0</v>
      </c>
      <c r="H172" s="39">
        <f t="shared" si="369"/>
        <v>0</v>
      </c>
      <c r="I172" s="39">
        <v>0</v>
      </c>
      <c r="J172" s="39">
        <f aca="true" t="shared" si="370" ref="J172:N174">+I172</f>
        <v>0</v>
      </c>
      <c r="K172" s="39">
        <f t="shared" si="370"/>
        <v>0</v>
      </c>
      <c r="L172" s="39">
        <f t="shared" si="370"/>
        <v>0</v>
      </c>
      <c r="M172" s="39">
        <f t="shared" si="370"/>
        <v>0</v>
      </c>
      <c r="N172" s="39">
        <f t="shared" si="370"/>
        <v>0</v>
      </c>
      <c r="O172" s="39">
        <f t="shared" si="336"/>
        <v>0</v>
      </c>
      <c r="P172" s="39">
        <f t="shared" si="281"/>
        <v>0</v>
      </c>
      <c r="Q172" s="39">
        <f t="shared" si="340"/>
        <v>0</v>
      </c>
      <c r="R172" s="39"/>
      <c r="S172" s="39">
        <v>4000</v>
      </c>
      <c r="T172" s="39">
        <f aca="true" t="shared" si="371" ref="T172:AB172">S172</f>
        <v>4000</v>
      </c>
      <c r="U172" s="39">
        <f t="shared" si="371"/>
        <v>4000</v>
      </c>
      <c r="V172" s="39">
        <f t="shared" si="371"/>
        <v>4000</v>
      </c>
      <c r="W172" s="39">
        <f t="shared" si="371"/>
        <v>4000</v>
      </c>
      <c r="X172" s="39">
        <f t="shared" si="371"/>
        <v>4000</v>
      </c>
      <c r="Y172" s="39">
        <f t="shared" si="371"/>
        <v>4000</v>
      </c>
      <c r="Z172" s="39">
        <f t="shared" si="371"/>
        <v>4000</v>
      </c>
      <c r="AA172" s="39">
        <f t="shared" si="371"/>
        <v>4000</v>
      </c>
      <c r="AB172" s="39">
        <f t="shared" si="371"/>
        <v>4000</v>
      </c>
      <c r="AC172" s="39">
        <f t="shared" si="256"/>
        <v>4200</v>
      </c>
      <c r="AD172" s="39">
        <f t="shared" si="257"/>
        <v>4200</v>
      </c>
      <c r="AE172" s="39">
        <f t="shared" si="274"/>
        <v>48400</v>
      </c>
      <c r="AF172" s="39"/>
      <c r="AG172" s="39">
        <f t="shared" si="275"/>
        <v>4400</v>
      </c>
      <c r="AH172" s="39">
        <f aca="true" t="shared" si="372" ref="AH172:AP172">AG172</f>
        <v>4400</v>
      </c>
      <c r="AI172" s="39">
        <f t="shared" si="372"/>
        <v>4400</v>
      </c>
      <c r="AJ172" s="39">
        <f t="shared" si="372"/>
        <v>4400</v>
      </c>
      <c r="AK172" s="39">
        <f t="shared" si="372"/>
        <v>4400</v>
      </c>
      <c r="AL172" s="39">
        <f t="shared" si="372"/>
        <v>4400</v>
      </c>
      <c r="AM172" s="39">
        <f t="shared" si="372"/>
        <v>4400</v>
      </c>
      <c r="AN172" s="39">
        <f t="shared" si="372"/>
        <v>4400</v>
      </c>
      <c r="AO172" s="39">
        <f t="shared" si="372"/>
        <v>4400</v>
      </c>
      <c r="AP172" s="39">
        <f t="shared" si="372"/>
        <v>4400</v>
      </c>
      <c r="AQ172" s="39">
        <f t="shared" si="259"/>
        <v>4600</v>
      </c>
      <c r="AR172" s="39">
        <f t="shared" si="260"/>
        <v>4600</v>
      </c>
      <c r="AS172" s="39">
        <f t="shared" si="261"/>
        <v>53200</v>
      </c>
      <c r="AT172" s="39"/>
      <c r="AU172" s="39">
        <f t="shared" si="277"/>
        <v>4800</v>
      </c>
      <c r="AV172" s="39">
        <f aca="true" t="shared" si="373" ref="AV172:BD172">AU172</f>
        <v>4800</v>
      </c>
      <c r="AW172" s="39">
        <f t="shared" si="373"/>
        <v>4800</v>
      </c>
      <c r="AX172" s="39">
        <f t="shared" si="373"/>
        <v>4800</v>
      </c>
      <c r="AY172" s="39">
        <f t="shared" si="373"/>
        <v>4800</v>
      </c>
      <c r="AZ172" s="39">
        <f t="shared" si="373"/>
        <v>4800</v>
      </c>
      <c r="BA172" s="39">
        <f t="shared" si="373"/>
        <v>4800</v>
      </c>
      <c r="BB172" s="39">
        <f t="shared" si="373"/>
        <v>4800</v>
      </c>
      <c r="BC172" s="39">
        <f t="shared" si="373"/>
        <v>4800</v>
      </c>
      <c r="BD172" s="39">
        <f t="shared" si="373"/>
        <v>4800</v>
      </c>
      <c r="BE172" s="39">
        <f t="shared" si="263"/>
        <v>5000</v>
      </c>
      <c r="BF172" s="39">
        <f t="shared" si="264"/>
        <v>5000</v>
      </c>
      <c r="BG172" s="39">
        <f t="shared" si="265"/>
        <v>58000</v>
      </c>
      <c r="BI172" s="39">
        <f t="shared" si="344"/>
        <v>0</v>
      </c>
      <c r="BJ172" s="39">
        <f t="shared" si="345"/>
        <v>48400</v>
      </c>
      <c r="BK172" s="39">
        <f t="shared" si="346"/>
        <v>53200</v>
      </c>
      <c r="BL172" s="39">
        <f t="shared" si="347"/>
        <v>58000</v>
      </c>
    </row>
    <row r="173" spans="1:64" ht="12.75">
      <c r="A173" s="39">
        <f t="shared" si="279"/>
        <v>28</v>
      </c>
      <c r="B173" s="40"/>
      <c r="C173" s="41" t="s">
        <v>71</v>
      </c>
      <c r="E173" s="39"/>
      <c r="F173" s="39">
        <f>+E173</f>
        <v>0</v>
      </c>
      <c r="G173" s="39">
        <f t="shared" si="369"/>
        <v>0</v>
      </c>
      <c r="H173" s="39">
        <f t="shared" si="369"/>
        <v>0</v>
      </c>
      <c r="I173" s="39">
        <v>0</v>
      </c>
      <c r="J173" s="39">
        <f t="shared" si="370"/>
        <v>0</v>
      </c>
      <c r="K173" s="39">
        <f t="shared" si="370"/>
        <v>0</v>
      </c>
      <c r="L173" s="39">
        <f t="shared" si="370"/>
        <v>0</v>
      </c>
      <c r="M173" s="39">
        <f t="shared" si="370"/>
        <v>0</v>
      </c>
      <c r="N173" s="39">
        <f t="shared" si="370"/>
        <v>0</v>
      </c>
      <c r="O173" s="39">
        <f t="shared" si="336"/>
        <v>0</v>
      </c>
      <c r="P173" s="39">
        <f t="shared" si="281"/>
        <v>0</v>
      </c>
      <c r="Q173" s="39">
        <f t="shared" si="340"/>
        <v>0</v>
      </c>
      <c r="R173" s="39"/>
      <c r="S173" s="39">
        <f t="shared" si="272"/>
        <v>0</v>
      </c>
      <c r="T173" s="39">
        <f aca="true" t="shared" si="374" ref="T173:AB173">S173</f>
        <v>0</v>
      </c>
      <c r="U173" s="39">
        <f t="shared" si="374"/>
        <v>0</v>
      </c>
      <c r="V173" s="39">
        <f t="shared" si="374"/>
        <v>0</v>
      </c>
      <c r="W173" s="39">
        <f t="shared" si="374"/>
        <v>0</v>
      </c>
      <c r="X173" s="39">
        <f t="shared" si="374"/>
        <v>0</v>
      </c>
      <c r="Y173" s="39">
        <f t="shared" si="374"/>
        <v>0</v>
      </c>
      <c r="Z173" s="39">
        <f t="shared" si="374"/>
        <v>0</v>
      </c>
      <c r="AA173" s="39">
        <f t="shared" si="374"/>
        <v>0</v>
      </c>
      <c r="AB173" s="39">
        <f t="shared" si="374"/>
        <v>0</v>
      </c>
      <c r="AC173" s="39">
        <f t="shared" si="256"/>
        <v>0</v>
      </c>
      <c r="AD173" s="39">
        <f t="shared" si="257"/>
        <v>0</v>
      </c>
      <c r="AE173" s="39">
        <f t="shared" si="274"/>
        <v>0</v>
      </c>
      <c r="AF173" s="39"/>
      <c r="AG173" s="39">
        <f t="shared" si="275"/>
        <v>0</v>
      </c>
      <c r="AH173" s="39">
        <f aca="true" t="shared" si="375" ref="AH173:AP173">AG173</f>
        <v>0</v>
      </c>
      <c r="AI173" s="39">
        <f t="shared" si="375"/>
        <v>0</v>
      </c>
      <c r="AJ173" s="39">
        <f t="shared" si="375"/>
        <v>0</v>
      </c>
      <c r="AK173" s="39">
        <f t="shared" si="375"/>
        <v>0</v>
      </c>
      <c r="AL173" s="39">
        <f t="shared" si="375"/>
        <v>0</v>
      </c>
      <c r="AM173" s="39">
        <f t="shared" si="375"/>
        <v>0</v>
      </c>
      <c r="AN173" s="39">
        <f t="shared" si="375"/>
        <v>0</v>
      </c>
      <c r="AO173" s="39">
        <f t="shared" si="375"/>
        <v>0</v>
      </c>
      <c r="AP173" s="39">
        <f t="shared" si="375"/>
        <v>0</v>
      </c>
      <c r="AQ173" s="39">
        <f t="shared" si="259"/>
        <v>0</v>
      </c>
      <c r="AR173" s="39">
        <f t="shared" si="260"/>
        <v>0</v>
      </c>
      <c r="AS173" s="39">
        <f t="shared" si="261"/>
        <v>0</v>
      </c>
      <c r="AT173" s="39"/>
      <c r="AU173" s="39">
        <f t="shared" si="277"/>
        <v>0</v>
      </c>
      <c r="AV173" s="39">
        <f aca="true" t="shared" si="376" ref="AV173:BD173">AU173</f>
        <v>0</v>
      </c>
      <c r="AW173" s="39">
        <f t="shared" si="376"/>
        <v>0</v>
      </c>
      <c r="AX173" s="39">
        <f t="shared" si="376"/>
        <v>0</v>
      </c>
      <c r="AY173" s="39">
        <f t="shared" si="376"/>
        <v>0</v>
      </c>
      <c r="AZ173" s="39">
        <f t="shared" si="376"/>
        <v>0</v>
      </c>
      <c r="BA173" s="39">
        <f t="shared" si="376"/>
        <v>0</v>
      </c>
      <c r="BB173" s="39">
        <f t="shared" si="376"/>
        <v>0</v>
      </c>
      <c r="BC173" s="39">
        <f t="shared" si="376"/>
        <v>0</v>
      </c>
      <c r="BD173" s="39">
        <f t="shared" si="376"/>
        <v>0</v>
      </c>
      <c r="BE173" s="39">
        <f t="shared" si="263"/>
        <v>0</v>
      </c>
      <c r="BF173" s="39">
        <f t="shared" si="264"/>
        <v>0</v>
      </c>
      <c r="BG173" s="39">
        <f t="shared" si="265"/>
        <v>0</v>
      </c>
      <c r="BI173" s="39">
        <f t="shared" si="344"/>
        <v>0</v>
      </c>
      <c r="BJ173" s="39">
        <f t="shared" si="345"/>
        <v>0</v>
      </c>
      <c r="BK173" s="39">
        <f t="shared" si="346"/>
        <v>0</v>
      </c>
      <c r="BL173" s="39">
        <f t="shared" si="347"/>
        <v>0</v>
      </c>
    </row>
    <row r="174" spans="1:64" ht="12.75">
      <c r="A174" s="39">
        <f t="shared" si="279"/>
        <v>29</v>
      </c>
      <c r="B174" s="40"/>
      <c r="C174" s="41" t="s">
        <v>71</v>
      </c>
      <c r="E174" s="39"/>
      <c r="F174" s="39">
        <f>+E174</f>
        <v>0</v>
      </c>
      <c r="G174" s="39">
        <f t="shared" si="369"/>
        <v>0</v>
      </c>
      <c r="H174" s="39">
        <f t="shared" si="369"/>
        <v>0</v>
      </c>
      <c r="I174" s="39">
        <f>+H174</f>
        <v>0</v>
      </c>
      <c r="J174" s="39">
        <f t="shared" si="370"/>
        <v>0</v>
      </c>
      <c r="K174" s="39">
        <f t="shared" si="370"/>
        <v>0</v>
      </c>
      <c r="L174" s="39">
        <f t="shared" si="370"/>
        <v>0</v>
      </c>
      <c r="M174" s="39">
        <f t="shared" si="370"/>
        <v>0</v>
      </c>
      <c r="N174" s="39">
        <f t="shared" si="370"/>
        <v>0</v>
      </c>
      <c r="O174" s="39">
        <f t="shared" si="336"/>
        <v>0</v>
      </c>
      <c r="P174" s="39">
        <f t="shared" si="281"/>
        <v>0</v>
      </c>
      <c r="Q174" s="39">
        <f t="shared" si="340"/>
        <v>0</v>
      </c>
      <c r="R174" s="39"/>
      <c r="S174" s="39">
        <f t="shared" si="272"/>
        <v>0</v>
      </c>
      <c r="T174" s="39">
        <f aca="true" t="shared" si="377" ref="T174:AB174">S174</f>
        <v>0</v>
      </c>
      <c r="U174" s="39">
        <f t="shared" si="377"/>
        <v>0</v>
      </c>
      <c r="V174" s="39">
        <f t="shared" si="377"/>
        <v>0</v>
      </c>
      <c r="W174" s="39">
        <f t="shared" si="377"/>
        <v>0</v>
      </c>
      <c r="X174" s="39">
        <f t="shared" si="377"/>
        <v>0</v>
      </c>
      <c r="Y174" s="39">
        <f t="shared" si="377"/>
        <v>0</v>
      </c>
      <c r="Z174" s="39">
        <f t="shared" si="377"/>
        <v>0</v>
      </c>
      <c r="AA174" s="39">
        <f t="shared" si="377"/>
        <v>0</v>
      </c>
      <c r="AB174" s="39">
        <f t="shared" si="377"/>
        <v>0</v>
      </c>
      <c r="AC174" s="39">
        <f t="shared" si="256"/>
        <v>0</v>
      </c>
      <c r="AD174" s="39">
        <f t="shared" si="257"/>
        <v>0</v>
      </c>
      <c r="AE174" s="39">
        <f t="shared" si="274"/>
        <v>0</v>
      </c>
      <c r="AF174" s="39"/>
      <c r="AG174" s="39">
        <f t="shared" si="275"/>
        <v>0</v>
      </c>
      <c r="AH174" s="39">
        <f aca="true" t="shared" si="378" ref="AH174:AP174">AG174</f>
        <v>0</v>
      </c>
      <c r="AI174" s="39">
        <f t="shared" si="378"/>
        <v>0</v>
      </c>
      <c r="AJ174" s="39">
        <f t="shared" si="378"/>
        <v>0</v>
      </c>
      <c r="AK174" s="39">
        <f t="shared" si="378"/>
        <v>0</v>
      </c>
      <c r="AL174" s="39">
        <f t="shared" si="378"/>
        <v>0</v>
      </c>
      <c r="AM174" s="39">
        <f t="shared" si="378"/>
        <v>0</v>
      </c>
      <c r="AN174" s="39">
        <f t="shared" si="378"/>
        <v>0</v>
      </c>
      <c r="AO174" s="39">
        <f t="shared" si="378"/>
        <v>0</v>
      </c>
      <c r="AP174" s="39">
        <f t="shared" si="378"/>
        <v>0</v>
      </c>
      <c r="AQ174" s="39">
        <f t="shared" si="259"/>
        <v>0</v>
      </c>
      <c r="AR174" s="39">
        <f t="shared" si="260"/>
        <v>0</v>
      </c>
      <c r="AS174" s="39">
        <f t="shared" si="261"/>
        <v>0</v>
      </c>
      <c r="AT174" s="39"/>
      <c r="AU174" s="39">
        <f t="shared" si="277"/>
        <v>0</v>
      </c>
      <c r="AV174" s="39">
        <f aca="true" t="shared" si="379" ref="AV174:BD174">AU174</f>
        <v>0</v>
      </c>
      <c r="AW174" s="39">
        <f t="shared" si="379"/>
        <v>0</v>
      </c>
      <c r="AX174" s="39">
        <f t="shared" si="379"/>
        <v>0</v>
      </c>
      <c r="AY174" s="39">
        <f t="shared" si="379"/>
        <v>0</v>
      </c>
      <c r="AZ174" s="39">
        <f t="shared" si="379"/>
        <v>0</v>
      </c>
      <c r="BA174" s="39">
        <f t="shared" si="379"/>
        <v>0</v>
      </c>
      <c r="BB174" s="39">
        <f t="shared" si="379"/>
        <v>0</v>
      </c>
      <c r="BC174" s="39">
        <f t="shared" si="379"/>
        <v>0</v>
      </c>
      <c r="BD174" s="39">
        <f t="shared" si="379"/>
        <v>0</v>
      </c>
      <c r="BE174" s="39">
        <f t="shared" si="263"/>
        <v>0</v>
      </c>
      <c r="BF174" s="39">
        <f t="shared" si="264"/>
        <v>0</v>
      </c>
      <c r="BG174" s="39">
        <f t="shared" si="265"/>
        <v>0</v>
      </c>
      <c r="BI174" s="39">
        <f t="shared" si="344"/>
        <v>0</v>
      </c>
      <c r="BJ174" s="39">
        <f t="shared" si="345"/>
        <v>0</v>
      </c>
      <c r="BK174" s="39">
        <f t="shared" si="346"/>
        <v>0</v>
      </c>
      <c r="BL174" s="39">
        <f t="shared" si="347"/>
        <v>0</v>
      </c>
    </row>
    <row r="175" spans="1:64" ht="12.75">
      <c r="A175" s="39">
        <f t="shared" si="279"/>
        <v>30</v>
      </c>
      <c r="B175" s="40"/>
      <c r="C175" s="41" t="s">
        <v>71</v>
      </c>
      <c r="E175" s="81"/>
      <c r="F175" s="81">
        <f>+E175</f>
        <v>0</v>
      </c>
      <c r="G175" s="81"/>
      <c r="H175" s="81"/>
      <c r="I175" s="81"/>
      <c r="J175" s="81"/>
      <c r="K175" s="81"/>
      <c r="L175" s="81"/>
      <c r="M175" s="81"/>
      <c r="N175" s="81"/>
      <c r="O175" s="81">
        <f>ROUND(N175*1.05,-2)</f>
        <v>0</v>
      </c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>
        <f>AB174</f>
        <v>0</v>
      </c>
      <c r="AC175" s="81">
        <f>ROUND(AB175*1.05,-2)</f>
        <v>0</v>
      </c>
      <c r="AD175" s="81"/>
      <c r="AE175" s="81">
        <f>SUM(S175:AD175)</f>
        <v>0</v>
      </c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>
        <f>AP174</f>
        <v>0</v>
      </c>
      <c r="AQ175" s="81">
        <f>ROUND(AP175*1.05,-2)</f>
        <v>0</v>
      </c>
      <c r="AR175" s="81"/>
      <c r="AS175" s="81">
        <f>SUM(AG175:AR175)</f>
        <v>0</v>
      </c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>
        <f>BD174</f>
        <v>0</v>
      </c>
      <c r="BE175" s="81">
        <f>ROUND(BD175*1.05,-2)</f>
        <v>0</v>
      </c>
      <c r="BF175" s="81"/>
      <c r="BG175" s="81">
        <f>SUM(AU175:BF175)</f>
        <v>0</v>
      </c>
      <c r="BH175" s="81"/>
      <c r="BI175" s="73">
        <f>Q175</f>
        <v>0</v>
      </c>
      <c r="BJ175" s="73">
        <f>AE175</f>
        <v>0</v>
      </c>
      <c r="BK175" s="73">
        <f>AS175</f>
        <v>0</v>
      </c>
      <c r="BL175" s="73">
        <f>BG175</f>
        <v>0</v>
      </c>
    </row>
    <row r="176" spans="1:64" ht="12.75">
      <c r="A176" s="39"/>
      <c r="B176" s="40" t="s">
        <v>50</v>
      </c>
      <c r="C176" s="41"/>
      <c r="D176" s="39"/>
      <c r="E176" s="39">
        <f aca="true" t="shared" si="380" ref="E176:N176">SUM(E146:E175)</f>
        <v>22000</v>
      </c>
      <c r="F176" s="39">
        <f t="shared" si="380"/>
        <v>22000</v>
      </c>
      <c r="G176" s="39">
        <f t="shared" si="380"/>
        <v>22000</v>
      </c>
      <c r="H176" s="39">
        <f t="shared" si="380"/>
        <v>22000</v>
      </c>
      <c r="I176" s="39">
        <f t="shared" si="380"/>
        <v>22000</v>
      </c>
      <c r="J176" s="39">
        <f t="shared" si="380"/>
        <v>22000</v>
      </c>
      <c r="K176" s="39">
        <f t="shared" si="380"/>
        <v>22000</v>
      </c>
      <c r="L176" s="39">
        <f t="shared" si="380"/>
        <v>22000</v>
      </c>
      <c r="M176" s="39">
        <f t="shared" si="380"/>
        <v>22000</v>
      </c>
      <c r="N176" s="39">
        <f t="shared" si="380"/>
        <v>22000</v>
      </c>
      <c r="O176" s="39">
        <f aca="true" t="shared" si="381" ref="O176:AE176">SUM(O146:O175)</f>
        <v>22600</v>
      </c>
      <c r="P176" s="39">
        <f t="shared" si="381"/>
        <v>22600</v>
      </c>
      <c r="Q176" s="39">
        <f t="shared" si="271"/>
        <v>265200</v>
      </c>
      <c r="R176" s="39"/>
      <c r="S176" s="39">
        <f t="shared" si="381"/>
        <v>27700</v>
      </c>
      <c r="T176" s="39">
        <f t="shared" si="381"/>
        <v>27700</v>
      </c>
      <c r="U176" s="39">
        <f t="shared" si="381"/>
        <v>27700</v>
      </c>
      <c r="V176" s="39">
        <f t="shared" si="381"/>
        <v>27700</v>
      </c>
      <c r="W176" s="39">
        <f t="shared" si="381"/>
        <v>27700</v>
      </c>
      <c r="X176" s="39">
        <f t="shared" si="381"/>
        <v>27700</v>
      </c>
      <c r="Y176" s="39">
        <f t="shared" si="381"/>
        <v>27700</v>
      </c>
      <c r="Z176" s="39">
        <f t="shared" si="381"/>
        <v>27700</v>
      </c>
      <c r="AA176" s="39">
        <f t="shared" si="381"/>
        <v>27700</v>
      </c>
      <c r="AB176" s="39">
        <f t="shared" si="381"/>
        <v>27700</v>
      </c>
      <c r="AC176" s="39">
        <f>SUM(AC146:AC175)</f>
        <v>29000</v>
      </c>
      <c r="AD176" s="39">
        <f>SUM(AD146:AD175)</f>
        <v>29000</v>
      </c>
      <c r="AE176" s="39">
        <f t="shared" si="381"/>
        <v>335000</v>
      </c>
      <c r="AF176" s="39"/>
      <c r="AG176" s="39">
        <f aca="true" t="shared" si="382" ref="AG176:AS176">SUM(AG146:AG175)</f>
        <v>30500</v>
      </c>
      <c r="AH176" s="39">
        <f t="shared" si="382"/>
        <v>30500</v>
      </c>
      <c r="AI176" s="39">
        <f t="shared" si="382"/>
        <v>30500</v>
      </c>
      <c r="AJ176" s="39">
        <f t="shared" si="382"/>
        <v>30500</v>
      </c>
      <c r="AK176" s="39">
        <f t="shared" si="382"/>
        <v>30500</v>
      </c>
      <c r="AL176" s="39">
        <f t="shared" si="382"/>
        <v>30500</v>
      </c>
      <c r="AM176" s="39">
        <f t="shared" si="382"/>
        <v>30500</v>
      </c>
      <c r="AN176" s="39">
        <f t="shared" si="382"/>
        <v>30500</v>
      </c>
      <c r="AO176" s="39">
        <f t="shared" si="382"/>
        <v>30500</v>
      </c>
      <c r="AP176" s="39">
        <f t="shared" si="382"/>
        <v>30500</v>
      </c>
      <c r="AQ176" s="39">
        <f t="shared" si="382"/>
        <v>32000</v>
      </c>
      <c r="AR176" s="39">
        <f t="shared" si="382"/>
        <v>32000</v>
      </c>
      <c r="AS176" s="39">
        <f t="shared" si="382"/>
        <v>369000</v>
      </c>
      <c r="AT176" s="39"/>
      <c r="AU176" s="39">
        <f aca="true" t="shared" si="383" ref="AU176:BG176">SUM(AU146:AU175)</f>
        <v>33600</v>
      </c>
      <c r="AV176" s="39">
        <f t="shared" si="383"/>
        <v>33600</v>
      </c>
      <c r="AW176" s="39">
        <f t="shared" si="383"/>
        <v>33600</v>
      </c>
      <c r="AX176" s="39">
        <f t="shared" si="383"/>
        <v>33600</v>
      </c>
      <c r="AY176" s="39">
        <f t="shared" si="383"/>
        <v>33600</v>
      </c>
      <c r="AZ176" s="39">
        <f t="shared" si="383"/>
        <v>33600</v>
      </c>
      <c r="BA176" s="39">
        <f t="shared" si="383"/>
        <v>33600</v>
      </c>
      <c r="BB176" s="39">
        <f t="shared" si="383"/>
        <v>33600</v>
      </c>
      <c r="BC176" s="39">
        <f t="shared" si="383"/>
        <v>33600</v>
      </c>
      <c r="BD176" s="39">
        <f t="shared" si="383"/>
        <v>33600</v>
      </c>
      <c r="BE176" s="39">
        <f t="shared" si="383"/>
        <v>35200</v>
      </c>
      <c r="BF176" s="39">
        <f t="shared" si="383"/>
        <v>35200</v>
      </c>
      <c r="BG176" s="39">
        <f t="shared" si="383"/>
        <v>406400</v>
      </c>
      <c r="BI176" s="39">
        <f>SUM(BI146:BI175)</f>
        <v>265200</v>
      </c>
      <c r="BJ176" s="39">
        <f>SUM(BJ146:BJ175)</f>
        <v>335000</v>
      </c>
      <c r="BK176" s="39">
        <f>SUM(BK146:BK175)</f>
        <v>369000</v>
      </c>
      <c r="BL176" s="39">
        <f>SUM(BL146:BL175)</f>
        <v>406400</v>
      </c>
    </row>
    <row r="177" spans="1:64" ht="12.75">
      <c r="A177" s="38">
        <v>0.15</v>
      </c>
      <c r="B177" s="40" t="s">
        <v>51</v>
      </c>
      <c r="C177" s="41"/>
      <c r="D177" s="39"/>
      <c r="E177" s="39">
        <f>ROUND(E176*$A177,-2)</f>
        <v>3300</v>
      </c>
      <c r="F177" s="39">
        <f aca="true" t="shared" si="384" ref="F177:P177">ROUND(F176*$A177,-2)</f>
        <v>3300</v>
      </c>
      <c r="G177" s="39">
        <f t="shared" si="384"/>
        <v>3300</v>
      </c>
      <c r="H177" s="39">
        <f t="shared" si="384"/>
        <v>3300</v>
      </c>
      <c r="I177" s="39">
        <f t="shared" si="384"/>
        <v>3300</v>
      </c>
      <c r="J177" s="39">
        <f t="shared" si="384"/>
        <v>3300</v>
      </c>
      <c r="K177" s="39">
        <f t="shared" si="384"/>
        <v>3300</v>
      </c>
      <c r="L177" s="39">
        <f t="shared" si="384"/>
        <v>3300</v>
      </c>
      <c r="M177" s="39">
        <f t="shared" si="384"/>
        <v>3300</v>
      </c>
      <c r="N177" s="39">
        <f t="shared" si="384"/>
        <v>3300</v>
      </c>
      <c r="O177" s="39">
        <f t="shared" si="384"/>
        <v>3400</v>
      </c>
      <c r="P177" s="39">
        <f t="shared" si="384"/>
        <v>3400</v>
      </c>
      <c r="Q177" s="39">
        <f t="shared" si="271"/>
        <v>39800</v>
      </c>
      <c r="R177" s="39"/>
      <c r="S177" s="39">
        <f aca="true" t="shared" si="385" ref="S177:AD177">ROUND(S176*$A177,-2)</f>
        <v>4200</v>
      </c>
      <c r="T177" s="39">
        <f t="shared" si="385"/>
        <v>4200</v>
      </c>
      <c r="U177" s="39">
        <f t="shared" si="385"/>
        <v>4200</v>
      </c>
      <c r="V177" s="39">
        <f t="shared" si="385"/>
        <v>4200</v>
      </c>
      <c r="W177" s="39">
        <f t="shared" si="385"/>
        <v>4200</v>
      </c>
      <c r="X177" s="39">
        <f t="shared" si="385"/>
        <v>4200</v>
      </c>
      <c r="Y177" s="39">
        <f t="shared" si="385"/>
        <v>4200</v>
      </c>
      <c r="Z177" s="39">
        <f t="shared" si="385"/>
        <v>4200</v>
      </c>
      <c r="AA177" s="39">
        <f t="shared" si="385"/>
        <v>4200</v>
      </c>
      <c r="AB177" s="39">
        <f t="shared" si="385"/>
        <v>4200</v>
      </c>
      <c r="AC177" s="39">
        <f t="shared" si="385"/>
        <v>4400</v>
      </c>
      <c r="AD177" s="39">
        <f t="shared" si="385"/>
        <v>4400</v>
      </c>
      <c r="AE177" s="39">
        <f>SUM(S177:AD177)</f>
        <v>50800</v>
      </c>
      <c r="AF177" s="39"/>
      <c r="AG177" s="39">
        <f aca="true" t="shared" si="386" ref="AG177:AR177">ROUND(AG176*$A177,-2)</f>
        <v>4600</v>
      </c>
      <c r="AH177" s="39">
        <f t="shared" si="386"/>
        <v>4600</v>
      </c>
      <c r="AI177" s="39">
        <f t="shared" si="386"/>
        <v>4600</v>
      </c>
      <c r="AJ177" s="39">
        <f t="shared" si="386"/>
        <v>4600</v>
      </c>
      <c r="AK177" s="39">
        <f t="shared" si="386"/>
        <v>4600</v>
      </c>
      <c r="AL177" s="39">
        <f t="shared" si="386"/>
        <v>4600</v>
      </c>
      <c r="AM177" s="39">
        <f t="shared" si="386"/>
        <v>4600</v>
      </c>
      <c r="AN177" s="39">
        <f t="shared" si="386"/>
        <v>4600</v>
      </c>
      <c r="AO177" s="39">
        <f t="shared" si="386"/>
        <v>4600</v>
      </c>
      <c r="AP177" s="39">
        <f t="shared" si="386"/>
        <v>4600</v>
      </c>
      <c r="AQ177" s="39">
        <f t="shared" si="386"/>
        <v>4800</v>
      </c>
      <c r="AR177" s="39">
        <f t="shared" si="386"/>
        <v>4800</v>
      </c>
      <c r="AS177" s="39">
        <f>SUM(AG177:AR177)</f>
        <v>55600</v>
      </c>
      <c r="AT177" s="39"/>
      <c r="AU177" s="39">
        <f aca="true" t="shared" si="387" ref="AU177:BF177">ROUND(AU176*$A177,-2)</f>
        <v>5000</v>
      </c>
      <c r="AV177" s="39">
        <f t="shared" si="387"/>
        <v>5000</v>
      </c>
      <c r="AW177" s="39">
        <f t="shared" si="387"/>
        <v>5000</v>
      </c>
      <c r="AX177" s="39">
        <f t="shared" si="387"/>
        <v>5000</v>
      </c>
      <c r="AY177" s="39">
        <f t="shared" si="387"/>
        <v>5000</v>
      </c>
      <c r="AZ177" s="39">
        <f t="shared" si="387"/>
        <v>5000</v>
      </c>
      <c r="BA177" s="39">
        <f t="shared" si="387"/>
        <v>5000</v>
      </c>
      <c r="BB177" s="39">
        <f t="shared" si="387"/>
        <v>5000</v>
      </c>
      <c r="BC177" s="39">
        <f t="shared" si="387"/>
        <v>5000</v>
      </c>
      <c r="BD177" s="39">
        <f t="shared" si="387"/>
        <v>5000</v>
      </c>
      <c r="BE177" s="39">
        <f t="shared" si="387"/>
        <v>5300</v>
      </c>
      <c r="BF177" s="39">
        <f t="shared" si="387"/>
        <v>5300</v>
      </c>
      <c r="BG177" s="39">
        <f>SUM(AU177:BF177)</f>
        <v>60600</v>
      </c>
      <c r="BI177" s="39">
        <f>Q177</f>
        <v>39800</v>
      </c>
      <c r="BJ177" s="39">
        <f>AE177</f>
        <v>50800</v>
      </c>
      <c r="BK177" s="39">
        <f>AS177</f>
        <v>55600</v>
      </c>
      <c r="BL177" s="39">
        <f>BG177</f>
        <v>60600</v>
      </c>
    </row>
    <row r="178" spans="1:64" ht="12.75">
      <c r="A178" s="38">
        <v>0.1</v>
      </c>
      <c r="B178" s="40" t="s">
        <v>52</v>
      </c>
      <c r="C178" s="41"/>
      <c r="D178" s="39"/>
      <c r="E178" s="81">
        <f>ROUND(E176*$A$178,-2)</f>
        <v>2200</v>
      </c>
      <c r="F178" s="81">
        <f aca="true" t="shared" si="388" ref="F178:P178">ROUND(F176*$A$178,-2)</f>
        <v>2200</v>
      </c>
      <c r="G178" s="81">
        <f t="shared" si="388"/>
        <v>2200</v>
      </c>
      <c r="H178" s="81">
        <f t="shared" si="388"/>
        <v>2200</v>
      </c>
      <c r="I178" s="81">
        <f t="shared" si="388"/>
        <v>2200</v>
      </c>
      <c r="J178" s="81">
        <f t="shared" si="388"/>
        <v>2200</v>
      </c>
      <c r="K178" s="81">
        <f t="shared" si="388"/>
        <v>2200</v>
      </c>
      <c r="L178" s="81">
        <f t="shared" si="388"/>
        <v>2200</v>
      </c>
      <c r="M178" s="81">
        <f t="shared" si="388"/>
        <v>2200</v>
      </c>
      <c r="N178" s="81">
        <f t="shared" si="388"/>
        <v>2200</v>
      </c>
      <c r="O178" s="81">
        <f t="shared" si="388"/>
        <v>2300</v>
      </c>
      <c r="P178" s="81">
        <f t="shared" si="388"/>
        <v>2300</v>
      </c>
      <c r="Q178" s="81">
        <f t="shared" si="271"/>
        <v>26600</v>
      </c>
      <c r="R178" s="81"/>
      <c r="S178" s="81">
        <f>ROUND(S176*$A$178,-2)</f>
        <v>2800</v>
      </c>
      <c r="T178" s="81">
        <f aca="true" t="shared" si="389" ref="T178:AD178">ROUND(T176*$A$178,-2)</f>
        <v>2800</v>
      </c>
      <c r="U178" s="81">
        <f t="shared" si="389"/>
        <v>2800</v>
      </c>
      <c r="V178" s="81">
        <f t="shared" si="389"/>
        <v>2800</v>
      </c>
      <c r="W178" s="81">
        <f t="shared" si="389"/>
        <v>2800</v>
      </c>
      <c r="X178" s="81">
        <f t="shared" si="389"/>
        <v>2800</v>
      </c>
      <c r="Y178" s="81">
        <f t="shared" si="389"/>
        <v>2800</v>
      </c>
      <c r="Z178" s="81">
        <f t="shared" si="389"/>
        <v>2800</v>
      </c>
      <c r="AA178" s="81">
        <f t="shared" si="389"/>
        <v>2800</v>
      </c>
      <c r="AB178" s="81">
        <f t="shared" si="389"/>
        <v>2800</v>
      </c>
      <c r="AC178" s="81">
        <f t="shared" si="389"/>
        <v>2900</v>
      </c>
      <c r="AD178" s="81">
        <f t="shared" si="389"/>
        <v>2900</v>
      </c>
      <c r="AE178" s="81">
        <f>SUM(S178:AD178)</f>
        <v>33800</v>
      </c>
      <c r="AF178" s="81"/>
      <c r="AG178" s="81">
        <f>ROUND(AG176*$A$178,-2)</f>
        <v>3100</v>
      </c>
      <c r="AH178" s="81">
        <f aca="true" t="shared" si="390" ref="AH178:AR178">ROUND(AH176*$A$178,-2)</f>
        <v>3100</v>
      </c>
      <c r="AI178" s="81">
        <f t="shared" si="390"/>
        <v>3100</v>
      </c>
      <c r="AJ178" s="81">
        <f t="shared" si="390"/>
        <v>3100</v>
      </c>
      <c r="AK178" s="81">
        <f t="shared" si="390"/>
        <v>3100</v>
      </c>
      <c r="AL178" s="81">
        <f t="shared" si="390"/>
        <v>3100</v>
      </c>
      <c r="AM178" s="81">
        <f t="shared" si="390"/>
        <v>3100</v>
      </c>
      <c r="AN178" s="81">
        <f t="shared" si="390"/>
        <v>3100</v>
      </c>
      <c r="AO178" s="81">
        <f t="shared" si="390"/>
        <v>3100</v>
      </c>
      <c r="AP178" s="81">
        <f t="shared" si="390"/>
        <v>3100</v>
      </c>
      <c r="AQ178" s="81">
        <f t="shared" si="390"/>
        <v>3200</v>
      </c>
      <c r="AR178" s="81">
        <f t="shared" si="390"/>
        <v>3200</v>
      </c>
      <c r="AS178" s="81">
        <f>SUM(AG178:AR178)</f>
        <v>37400</v>
      </c>
      <c r="AT178" s="81"/>
      <c r="AU178" s="81">
        <f>ROUND(AU176*$A$178,-2)</f>
        <v>3400</v>
      </c>
      <c r="AV178" s="81">
        <f aca="true" t="shared" si="391" ref="AV178:BF178">ROUND(AV176*$A$178,-2)</f>
        <v>3400</v>
      </c>
      <c r="AW178" s="81">
        <f t="shared" si="391"/>
        <v>3400</v>
      </c>
      <c r="AX178" s="81">
        <f t="shared" si="391"/>
        <v>3400</v>
      </c>
      <c r="AY178" s="81">
        <f t="shared" si="391"/>
        <v>3400</v>
      </c>
      <c r="AZ178" s="81">
        <f t="shared" si="391"/>
        <v>3400</v>
      </c>
      <c r="BA178" s="81">
        <f t="shared" si="391"/>
        <v>3400</v>
      </c>
      <c r="BB178" s="81">
        <f t="shared" si="391"/>
        <v>3400</v>
      </c>
      <c r="BC178" s="81">
        <f t="shared" si="391"/>
        <v>3400</v>
      </c>
      <c r="BD178" s="81">
        <f t="shared" si="391"/>
        <v>3400</v>
      </c>
      <c r="BE178" s="81">
        <f t="shared" si="391"/>
        <v>3500</v>
      </c>
      <c r="BF178" s="81">
        <f t="shared" si="391"/>
        <v>3500</v>
      </c>
      <c r="BG178" s="81">
        <f>SUM(AU178:BF178)</f>
        <v>41000</v>
      </c>
      <c r="BH178" s="81"/>
      <c r="BI178" s="73">
        <f>Q178</f>
        <v>26600</v>
      </c>
      <c r="BJ178" s="73">
        <f>AE178</f>
        <v>33800</v>
      </c>
      <c r="BK178" s="73">
        <f>AS178</f>
        <v>37400</v>
      </c>
      <c r="BL178" s="73">
        <f>BG178</f>
        <v>41000</v>
      </c>
    </row>
    <row r="179" spans="1:64" ht="12.75">
      <c r="A179" s="39"/>
      <c r="B179" s="40" t="s">
        <v>53</v>
      </c>
      <c r="C179" s="41"/>
      <c r="D179" s="39"/>
      <c r="E179" s="39">
        <f aca="true" t="shared" si="392" ref="E179:N179">SUM(E176:E178)</f>
        <v>27500</v>
      </c>
      <c r="F179" s="39">
        <f t="shared" si="392"/>
        <v>27500</v>
      </c>
      <c r="G179" s="39">
        <f t="shared" si="392"/>
        <v>27500</v>
      </c>
      <c r="H179" s="39">
        <f t="shared" si="392"/>
        <v>27500</v>
      </c>
      <c r="I179" s="39">
        <f t="shared" si="392"/>
        <v>27500</v>
      </c>
      <c r="J179" s="39">
        <f t="shared" si="392"/>
        <v>27500</v>
      </c>
      <c r="K179" s="39">
        <f t="shared" si="392"/>
        <v>27500</v>
      </c>
      <c r="L179" s="39">
        <f t="shared" si="392"/>
        <v>27500</v>
      </c>
      <c r="M179" s="39">
        <f t="shared" si="392"/>
        <v>27500</v>
      </c>
      <c r="N179" s="39">
        <f t="shared" si="392"/>
        <v>27500</v>
      </c>
      <c r="O179" s="39">
        <f aca="true" t="shared" si="393" ref="O179:AE179">SUM(O176:O178)</f>
        <v>28300</v>
      </c>
      <c r="P179" s="39">
        <f t="shared" si="393"/>
        <v>28300</v>
      </c>
      <c r="Q179" s="39">
        <f t="shared" si="271"/>
        <v>331600</v>
      </c>
      <c r="R179" s="39"/>
      <c r="S179" s="39">
        <f t="shared" si="393"/>
        <v>34700</v>
      </c>
      <c r="T179" s="39">
        <f t="shared" si="393"/>
        <v>34700</v>
      </c>
      <c r="U179" s="39">
        <f t="shared" si="393"/>
        <v>34700</v>
      </c>
      <c r="V179" s="39">
        <f t="shared" si="393"/>
        <v>34700</v>
      </c>
      <c r="W179" s="39">
        <f t="shared" si="393"/>
        <v>34700</v>
      </c>
      <c r="X179" s="39">
        <f t="shared" si="393"/>
        <v>34700</v>
      </c>
      <c r="Y179" s="39">
        <f t="shared" si="393"/>
        <v>34700</v>
      </c>
      <c r="Z179" s="39">
        <f t="shared" si="393"/>
        <v>34700</v>
      </c>
      <c r="AA179" s="39">
        <f t="shared" si="393"/>
        <v>34700</v>
      </c>
      <c r="AB179" s="39">
        <f t="shared" si="393"/>
        <v>34700</v>
      </c>
      <c r="AC179" s="39">
        <f>SUM(AC176:AC178)</f>
        <v>36300</v>
      </c>
      <c r="AD179" s="39">
        <f>SUM(AD176:AD178)</f>
        <v>36300</v>
      </c>
      <c r="AE179" s="39">
        <f t="shared" si="393"/>
        <v>419600</v>
      </c>
      <c r="AF179" s="39"/>
      <c r="AG179" s="39">
        <f aca="true" t="shared" si="394" ref="AG179:AS179">SUM(AG176:AG178)</f>
        <v>38200</v>
      </c>
      <c r="AH179" s="39">
        <f t="shared" si="394"/>
        <v>38200</v>
      </c>
      <c r="AI179" s="39">
        <f t="shared" si="394"/>
        <v>38200</v>
      </c>
      <c r="AJ179" s="39">
        <f t="shared" si="394"/>
        <v>38200</v>
      </c>
      <c r="AK179" s="39">
        <f t="shared" si="394"/>
        <v>38200</v>
      </c>
      <c r="AL179" s="39">
        <f t="shared" si="394"/>
        <v>38200</v>
      </c>
      <c r="AM179" s="39">
        <f t="shared" si="394"/>
        <v>38200</v>
      </c>
      <c r="AN179" s="39">
        <f t="shared" si="394"/>
        <v>38200</v>
      </c>
      <c r="AO179" s="39">
        <f t="shared" si="394"/>
        <v>38200</v>
      </c>
      <c r="AP179" s="39">
        <f t="shared" si="394"/>
        <v>38200</v>
      </c>
      <c r="AQ179" s="39">
        <f t="shared" si="394"/>
        <v>40000</v>
      </c>
      <c r="AR179" s="39">
        <f t="shared" si="394"/>
        <v>40000</v>
      </c>
      <c r="AS179" s="39">
        <f t="shared" si="394"/>
        <v>462000</v>
      </c>
      <c r="AT179" s="39"/>
      <c r="AU179" s="39">
        <f aca="true" t="shared" si="395" ref="AU179:BG179">SUM(AU176:AU178)</f>
        <v>42000</v>
      </c>
      <c r="AV179" s="39">
        <f t="shared" si="395"/>
        <v>42000</v>
      </c>
      <c r="AW179" s="39">
        <f t="shared" si="395"/>
        <v>42000</v>
      </c>
      <c r="AX179" s="39">
        <f t="shared" si="395"/>
        <v>42000</v>
      </c>
      <c r="AY179" s="39">
        <f t="shared" si="395"/>
        <v>42000</v>
      </c>
      <c r="AZ179" s="39">
        <f t="shared" si="395"/>
        <v>42000</v>
      </c>
      <c r="BA179" s="39">
        <f t="shared" si="395"/>
        <v>42000</v>
      </c>
      <c r="BB179" s="39">
        <f t="shared" si="395"/>
        <v>42000</v>
      </c>
      <c r="BC179" s="39">
        <f t="shared" si="395"/>
        <v>42000</v>
      </c>
      <c r="BD179" s="39">
        <f t="shared" si="395"/>
        <v>42000</v>
      </c>
      <c r="BE179" s="39">
        <f t="shared" si="395"/>
        <v>44000</v>
      </c>
      <c r="BF179" s="39">
        <f t="shared" si="395"/>
        <v>44000</v>
      </c>
      <c r="BG179" s="39">
        <f t="shared" si="395"/>
        <v>508000</v>
      </c>
      <c r="BI179" s="39">
        <f>SUM(BI176:BI178)</f>
        <v>331600</v>
      </c>
      <c r="BJ179" s="39">
        <f>SUM(BJ176:BJ178)</f>
        <v>419600</v>
      </c>
      <c r="BK179" s="39">
        <f>SUM(BK176:BK178)</f>
        <v>462000</v>
      </c>
      <c r="BL179" s="39">
        <f>SUM(BL176:BL178)</f>
        <v>508000</v>
      </c>
    </row>
    <row r="180" spans="1:64" ht="12.75">
      <c r="A180" s="39"/>
      <c r="B180" s="40"/>
      <c r="C180" s="4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I180" s="39"/>
      <c r="BJ180" s="39"/>
      <c r="BK180" s="39"/>
      <c r="BL180" s="39"/>
    </row>
    <row r="181" spans="5:64" ht="12.75"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I181" s="39"/>
      <c r="BJ181" s="39"/>
      <c r="BK181" s="39"/>
      <c r="BL181" s="39"/>
    </row>
    <row r="182" spans="1:64" ht="12.75">
      <c r="A182" s="39"/>
      <c r="B182" s="40"/>
      <c r="C182" s="4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I182" s="39"/>
      <c r="BJ182" s="39"/>
      <c r="BK182" s="39"/>
      <c r="BL182" s="39"/>
    </row>
    <row r="187" spans="2:3" ht="12.75">
      <c r="B187" s="43" t="str">
        <f>B139</f>
        <v>Tucows Inc. Registry Operations for .KIDS Domains, Inc.</v>
      </c>
      <c r="C187" s="69"/>
    </row>
    <row r="188" spans="2:3" ht="12.75">
      <c r="B188" s="43" t="s">
        <v>54</v>
      </c>
      <c r="C188" s="69"/>
    </row>
    <row r="189" spans="2:3" ht="12.75">
      <c r="B189" s="65"/>
      <c r="C189" s="69"/>
    </row>
    <row r="190" spans="2:71" s="46" customFormat="1" ht="12.75">
      <c r="B190" s="47" t="s">
        <v>1</v>
      </c>
      <c r="C190" s="48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S190" s="50"/>
    </row>
    <row r="191" spans="2:71" s="23" customFormat="1" ht="12.75">
      <c r="B191" s="24" t="s">
        <v>0</v>
      </c>
      <c r="C191" s="25"/>
      <c r="D191" s="26"/>
      <c r="E191" s="26">
        <f>+E7</f>
        <v>36892</v>
      </c>
      <c r="F191" s="26">
        <f aca="true" t="shared" si="396" ref="F191:BL191">+F7</f>
        <v>36923</v>
      </c>
      <c r="G191" s="26">
        <f t="shared" si="396"/>
        <v>36951</v>
      </c>
      <c r="H191" s="26">
        <f t="shared" si="396"/>
        <v>36982</v>
      </c>
      <c r="I191" s="26">
        <f t="shared" si="396"/>
        <v>37012</v>
      </c>
      <c r="J191" s="26">
        <f t="shared" si="396"/>
        <v>37043</v>
      </c>
      <c r="K191" s="26">
        <f t="shared" si="396"/>
        <v>37073</v>
      </c>
      <c r="L191" s="26">
        <f t="shared" si="396"/>
        <v>37104</v>
      </c>
      <c r="M191" s="26">
        <f t="shared" si="396"/>
        <v>37135</v>
      </c>
      <c r="N191" s="26">
        <f t="shared" si="396"/>
        <v>37165</v>
      </c>
      <c r="O191" s="26">
        <f t="shared" si="396"/>
        <v>37196</v>
      </c>
      <c r="P191" s="26">
        <f t="shared" si="396"/>
        <v>37226</v>
      </c>
      <c r="Q191" s="26" t="str">
        <f t="shared" si="396"/>
        <v>Total-01</v>
      </c>
      <c r="R191" s="26"/>
      <c r="S191" s="26">
        <f t="shared" si="396"/>
        <v>37257</v>
      </c>
      <c r="T191" s="26">
        <f t="shared" si="396"/>
        <v>37288</v>
      </c>
      <c r="U191" s="26">
        <f t="shared" si="396"/>
        <v>37316</v>
      </c>
      <c r="V191" s="26">
        <f t="shared" si="396"/>
        <v>37347</v>
      </c>
      <c r="W191" s="26">
        <f t="shared" si="396"/>
        <v>37377</v>
      </c>
      <c r="X191" s="26">
        <f t="shared" si="396"/>
        <v>37408</v>
      </c>
      <c r="Y191" s="26">
        <f t="shared" si="396"/>
        <v>37438</v>
      </c>
      <c r="Z191" s="26">
        <f t="shared" si="396"/>
        <v>37469</v>
      </c>
      <c r="AA191" s="26">
        <f t="shared" si="396"/>
        <v>37500</v>
      </c>
      <c r="AB191" s="26">
        <f t="shared" si="396"/>
        <v>37530</v>
      </c>
      <c r="AC191" s="26">
        <f t="shared" si="396"/>
        <v>37561</v>
      </c>
      <c r="AD191" s="26">
        <f t="shared" si="396"/>
        <v>37591</v>
      </c>
      <c r="AE191" s="26" t="str">
        <f t="shared" si="396"/>
        <v>Total-02</v>
      </c>
      <c r="AF191" s="26"/>
      <c r="AG191" s="26">
        <f aca="true" t="shared" si="397" ref="AG191:AS191">+AG7</f>
        <v>37622</v>
      </c>
      <c r="AH191" s="26">
        <f t="shared" si="397"/>
        <v>37653</v>
      </c>
      <c r="AI191" s="26">
        <f t="shared" si="397"/>
        <v>37681</v>
      </c>
      <c r="AJ191" s="26">
        <f t="shared" si="397"/>
        <v>37712</v>
      </c>
      <c r="AK191" s="26">
        <f t="shared" si="397"/>
        <v>37742</v>
      </c>
      <c r="AL191" s="26">
        <f t="shared" si="397"/>
        <v>37773</v>
      </c>
      <c r="AM191" s="26">
        <f t="shared" si="397"/>
        <v>37803</v>
      </c>
      <c r="AN191" s="26">
        <f t="shared" si="397"/>
        <v>37834</v>
      </c>
      <c r="AO191" s="26">
        <f t="shared" si="397"/>
        <v>37865</v>
      </c>
      <c r="AP191" s="26">
        <f t="shared" si="397"/>
        <v>37895</v>
      </c>
      <c r="AQ191" s="26">
        <f t="shared" si="397"/>
        <v>37926</v>
      </c>
      <c r="AR191" s="26">
        <f t="shared" si="397"/>
        <v>37956</v>
      </c>
      <c r="AS191" s="26" t="str">
        <f t="shared" si="397"/>
        <v>Total-03</v>
      </c>
      <c r="AT191" s="26"/>
      <c r="AU191" s="26">
        <f t="shared" si="396"/>
        <v>37987</v>
      </c>
      <c r="AV191" s="26">
        <f t="shared" si="396"/>
        <v>38018</v>
      </c>
      <c r="AW191" s="26">
        <f t="shared" si="396"/>
        <v>38047</v>
      </c>
      <c r="AX191" s="26">
        <f t="shared" si="396"/>
        <v>38078</v>
      </c>
      <c r="AY191" s="26">
        <f t="shared" si="396"/>
        <v>38108</v>
      </c>
      <c r="AZ191" s="26">
        <f t="shared" si="396"/>
        <v>38139</v>
      </c>
      <c r="BA191" s="26">
        <f t="shared" si="396"/>
        <v>38169</v>
      </c>
      <c r="BB191" s="26">
        <f t="shared" si="396"/>
        <v>38200</v>
      </c>
      <c r="BC191" s="26">
        <f t="shared" si="396"/>
        <v>38231</v>
      </c>
      <c r="BD191" s="26">
        <f t="shared" si="396"/>
        <v>38261</v>
      </c>
      <c r="BE191" s="26">
        <f t="shared" si="396"/>
        <v>38292</v>
      </c>
      <c r="BF191" s="26">
        <f t="shared" si="396"/>
        <v>38322</v>
      </c>
      <c r="BG191" s="26" t="str">
        <f t="shared" si="396"/>
        <v>Total-04</v>
      </c>
      <c r="BH191" s="26"/>
      <c r="BI191" s="26" t="str">
        <f t="shared" si="396"/>
        <v>2001</v>
      </c>
      <c r="BJ191" s="26" t="str">
        <f t="shared" si="396"/>
        <v>2002</v>
      </c>
      <c r="BK191" s="26" t="str">
        <f t="shared" si="396"/>
        <v>2003</v>
      </c>
      <c r="BL191" s="26" t="str">
        <f t="shared" si="396"/>
        <v>2004</v>
      </c>
      <c r="BS191" s="27"/>
    </row>
    <row r="193" spans="2:71" ht="12.75">
      <c r="B193" s="40" t="s">
        <v>30</v>
      </c>
      <c r="C193" s="41"/>
      <c r="E193" s="39">
        <f>-E79</f>
        <v>508250</v>
      </c>
      <c r="F193" s="39">
        <f aca="true" t="shared" si="398" ref="F193:P193">E193-F79</f>
        <v>508250</v>
      </c>
      <c r="G193" s="39">
        <f t="shared" si="398"/>
        <v>508250</v>
      </c>
      <c r="H193" s="39">
        <f t="shared" si="398"/>
        <v>508250</v>
      </c>
      <c r="I193" s="39">
        <f t="shared" si="398"/>
        <v>608250</v>
      </c>
      <c r="J193" s="39">
        <f t="shared" si="398"/>
        <v>608250</v>
      </c>
      <c r="K193" s="39">
        <f t="shared" si="398"/>
        <v>608250</v>
      </c>
      <c r="L193" s="39">
        <f t="shared" si="398"/>
        <v>608250</v>
      </c>
      <c r="M193" s="39">
        <f t="shared" si="398"/>
        <v>808250</v>
      </c>
      <c r="N193" s="39">
        <f t="shared" si="398"/>
        <v>808250</v>
      </c>
      <c r="O193" s="39">
        <f t="shared" si="398"/>
        <v>808250</v>
      </c>
      <c r="P193" s="39">
        <f t="shared" si="398"/>
        <v>808250</v>
      </c>
      <c r="Q193" s="39">
        <f>P193</f>
        <v>808250</v>
      </c>
      <c r="R193" s="39"/>
      <c r="S193" s="39">
        <f>P193-S79</f>
        <v>1061000</v>
      </c>
      <c r="T193" s="39">
        <f aca="true" t="shared" si="399" ref="T193:AD193">S193-T79</f>
        <v>1061000</v>
      </c>
      <c r="U193" s="39">
        <f t="shared" si="399"/>
        <v>1061000</v>
      </c>
      <c r="V193" s="39">
        <f t="shared" si="399"/>
        <v>1061000</v>
      </c>
      <c r="W193" s="39">
        <f t="shared" si="399"/>
        <v>1061000</v>
      </c>
      <c r="X193" s="39">
        <f t="shared" si="399"/>
        <v>1061000</v>
      </c>
      <c r="Y193" s="39">
        <f t="shared" si="399"/>
        <v>1061000</v>
      </c>
      <c r="Z193" s="39">
        <f t="shared" si="399"/>
        <v>1061000</v>
      </c>
      <c r="AA193" s="39">
        <f t="shared" si="399"/>
        <v>1161000</v>
      </c>
      <c r="AB193" s="39">
        <f t="shared" si="399"/>
        <v>1161000</v>
      </c>
      <c r="AC193" s="39">
        <f t="shared" si="399"/>
        <v>1161000</v>
      </c>
      <c r="AD193" s="39">
        <f t="shared" si="399"/>
        <v>1161000</v>
      </c>
      <c r="AE193" s="39">
        <f>AD193</f>
        <v>1161000</v>
      </c>
      <c r="AF193" s="39"/>
      <c r="AG193" s="39">
        <f>AD193-AG79</f>
        <v>1411000</v>
      </c>
      <c r="AH193" s="39">
        <f aca="true" t="shared" si="400" ref="AH193:AR193">AG193-AH79</f>
        <v>1411000</v>
      </c>
      <c r="AI193" s="39">
        <f t="shared" si="400"/>
        <v>1411000</v>
      </c>
      <c r="AJ193" s="39">
        <f t="shared" si="400"/>
        <v>1411000</v>
      </c>
      <c r="AK193" s="39">
        <f t="shared" si="400"/>
        <v>1411000</v>
      </c>
      <c r="AL193" s="39">
        <f t="shared" si="400"/>
        <v>1411000</v>
      </c>
      <c r="AM193" s="39">
        <f t="shared" si="400"/>
        <v>1411000</v>
      </c>
      <c r="AN193" s="39">
        <f t="shared" si="400"/>
        <v>1411000</v>
      </c>
      <c r="AO193" s="39">
        <f t="shared" si="400"/>
        <v>1511000</v>
      </c>
      <c r="AP193" s="39">
        <f t="shared" si="400"/>
        <v>1511000</v>
      </c>
      <c r="AQ193" s="39">
        <f t="shared" si="400"/>
        <v>1511000</v>
      </c>
      <c r="AR193" s="39">
        <f t="shared" si="400"/>
        <v>1511000</v>
      </c>
      <c r="AS193" s="39">
        <f>AR193</f>
        <v>1511000</v>
      </c>
      <c r="AT193" s="39"/>
      <c r="AU193" s="39">
        <f>AR193-AU79</f>
        <v>1761000</v>
      </c>
      <c r="AV193" s="39">
        <f aca="true" t="shared" si="401" ref="AV193:BF193">AU193-AV79</f>
        <v>1761000</v>
      </c>
      <c r="AW193" s="39">
        <f t="shared" si="401"/>
        <v>1761000</v>
      </c>
      <c r="AX193" s="39">
        <f t="shared" si="401"/>
        <v>1761000</v>
      </c>
      <c r="AY193" s="39">
        <f t="shared" si="401"/>
        <v>1761000</v>
      </c>
      <c r="AZ193" s="39">
        <f t="shared" si="401"/>
        <v>1761000</v>
      </c>
      <c r="BA193" s="39">
        <f t="shared" si="401"/>
        <v>1761000</v>
      </c>
      <c r="BB193" s="39">
        <f t="shared" si="401"/>
        <v>1761000</v>
      </c>
      <c r="BC193" s="39">
        <f t="shared" si="401"/>
        <v>1861000</v>
      </c>
      <c r="BD193" s="39">
        <f t="shared" si="401"/>
        <v>1861000</v>
      </c>
      <c r="BE193" s="39">
        <f t="shared" si="401"/>
        <v>1861000</v>
      </c>
      <c r="BF193" s="39">
        <f t="shared" si="401"/>
        <v>1861000</v>
      </c>
      <c r="BG193" s="39">
        <f>BF193</f>
        <v>1861000</v>
      </c>
      <c r="BI193" s="39">
        <f>Q193</f>
        <v>808250</v>
      </c>
      <c r="BJ193" s="39">
        <f>AE193</f>
        <v>1161000</v>
      </c>
      <c r="BK193" s="39">
        <f>AS193</f>
        <v>1511000</v>
      </c>
      <c r="BL193" s="39">
        <f>BG193</f>
        <v>1861000</v>
      </c>
      <c r="BR193" s="44"/>
      <c r="BS193" s="42"/>
    </row>
    <row r="194" spans="61:71" ht="12.75">
      <c r="BI194" s="39"/>
      <c r="BR194" s="44"/>
      <c r="BS194" s="42"/>
    </row>
    <row r="195" spans="1:71" ht="12.75">
      <c r="A195" s="42">
        <v>36</v>
      </c>
      <c r="B195" s="40" t="s">
        <v>59</v>
      </c>
      <c r="C195" s="41"/>
      <c r="E195" s="39">
        <f>ROUND(E193/$A195,-2)</f>
        <v>14100</v>
      </c>
      <c r="F195" s="39">
        <f aca="true" t="shared" si="402" ref="F195:P195">ROUND(F193/$A195,-2)</f>
        <v>14100</v>
      </c>
      <c r="G195" s="39">
        <f t="shared" si="402"/>
        <v>14100</v>
      </c>
      <c r="H195" s="39">
        <f t="shared" si="402"/>
        <v>14100</v>
      </c>
      <c r="I195" s="39">
        <f t="shared" si="402"/>
        <v>16900</v>
      </c>
      <c r="J195" s="39">
        <f t="shared" si="402"/>
        <v>16900</v>
      </c>
      <c r="K195" s="39">
        <f t="shared" si="402"/>
        <v>16900</v>
      </c>
      <c r="L195" s="39">
        <f t="shared" si="402"/>
        <v>16900</v>
      </c>
      <c r="M195" s="39">
        <f t="shared" si="402"/>
        <v>22500</v>
      </c>
      <c r="N195" s="39">
        <f t="shared" si="402"/>
        <v>22500</v>
      </c>
      <c r="O195" s="39">
        <f t="shared" si="402"/>
        <v>22500</v>
      </c>
      <c r="P195" s="39">
        <f t="shared" si="402"/>
        <v>22500</v>
      </c>
      <c r="Q195" s="39">
        <f>SUM(E195:P195)</f>
        <v>214000</v>
      </c>
      <c r="R195" s="39"/>
      <c r="S195" s="39">
        <f>ROUND(S193/$A195,-2)</f>
        <v>29500</v>
      </c>
      <c r="T195" s="39">
        <f aca="true" t="shared" si="403" ref="T195:AD195">ROUND(T193/$A195,-2)</f>
        <v>29500</v>
      </c>
      <c r="U195" s="39">
        <f t="shared" si="403"/>
        <v>29500</v>
      </c>
      <c r="V195" s="39">
        <f t="shared" si="403"/>
        <v>29500</v>
      </c>
      <c r="W195" s="39">
        <f t="shared" si="403"/>
        <v>29500</v>
      </c>
      <c r="X195" s="39">
        <f t="shared" si="403"/>
        <v>29500</v>
      </c>
      <c r="Y195" s="39">
        <f t="shared" si="403"/>
        <v>29500</v>
      </c>
      <c r="Z195" s="39">
        <f t="shared" si="403"/>
        <v>29500</v>
      </c>
      <c r="AA195" s="39">
        <f t="shared" si="403"/>
        <v>32300</v>
      </c>
      <c r="AB195" s="39">
        <f t="shared" si="403"/>
        <v>32300</v>
      </c>
      <c r="AC195" s="39">
        <f t="shared" si="403"/>
        <v>32300</v>
      </c>
      <c r="AD195" s="39">
        <f t="shared" si="403"/>
        <v>32300</v>
      </c>
      <c r="AE195" s="39">
        <f>SUM(S195:AD195)</f>
        <v>365200</v>
      </c>
      <c r="AF195" s="39"/>
      <c r="AG195" s="39">
        <f>ROUND(AG193/$A195,-2)</f>
        <v>39200</v>
      </c>
      <c r="AH195" s="39">
        <f aca="true" t="shared" si="404" ref="AH195:AR195">ROUND(AH193/$A195,-2)</f>
        <v>39200</v>
      </c>
      <c r="AI195" s="39">
        <f t="shared" si="404"/>
        <v>39200</v>
      </c>
      <c r="AJ195" s="39">
        <f t="shared" si="404"/>
        <v>39200</v>
      </c>
      <c r="AK195" s="39">
        <f t="shared" si="404"/>
        <v>39200</v>
      </c>
      <c r="AL195" s="39">
        <f t="shared" si="404"/>
        <v>39200</v>
      </c>
      <c r="AM195" s="39">
        <f t="shared" si="404"/>
        <v>39200</v>
      </c>
      <c r="AN195" s="39">
        <f t="shared" si="404"/>
        <v>39200</v>
      </c>
      <c r="AO195" s="39">
        <f t="shared" si="404"/>
        <v>42000</v>
      </c>
      <c r="AP195" s="39">
        <f t="shared" si="404"/>
        <v>42000</v>
      </c>
      <c r="AQ195" s="39">
        <f t="shared" si="404"/>
        <v>42000</v>
      </c>
      <c r="AR195" s="39">
        <f t="shared" si="404"/>
        <v>42000</v>
      </c>
      <c r="AS195" s="39">
        <f>SUM(AG195:AR195)</f>
        <v>481600</v>
      </c>
      <c r="AT195" s="39"/>
      <c r="AU195" s="39">
        <f>ROUND(AU193/$A195,-2)</f>
        <v>48900</v>
      </c>
      <c r="AV195" s="39">
        <f aca="true" t="shared" si="405" ref="AV195:BF195">ROUND(AV193/$A195,-2)</f>
        <v>48900</v>
      </c>
      <c r="AW195" s="39">
        <f t="shared" si="405"/>
        <v>48900</v>
      </c>
      <c r="AX195" s="39">
        <f t="shared" si="405"/>
        <v>48900</v>
      </c>
      <c r="AY195" s="39">
        <f t="shared" si="405"/>
        <v>48900</v>
      </c>
      <c r="AZ195" s="39">
        <f t="shared" si="405"/>
        <v>48900</v>
      </c>
      <c r="BA195" s="39">
        <f t="shared" si="405"/>
        <v>48900</v>
      </c>
      <c r="BB195" s="39">
        <f t="shared" si="405"/>
        <v>48900</v>
      </c>
      <c r="BC195" s="39">
        <f t="shared" si="405"/>
        <v>51700</v>
      </c>
      <c r="BD195" s="39">
        <f t="shared" si="405"/>
        <v>51700</v>
      </c>
      <c r="BE195" s="39">
        <f t="shared" si="405"/>
        <v>51700</v>
      </c>
      <c r="BF195" s="39">
        <f t="shared" si="405"/>
        <v>51700</v>
      </c>
      <c r="BG195" s="39">
        <f>SUM(AU195:BF195)</f>
        <v>598000</v>
      </c>
      <c r="BI195" s="39">
        <f>Q195</f>
        <v>214000</v>
      </c>
      <c r="BJ195" s="39">
        <f>AE195</f>
        <v>365200</v>
      </c>
      <c r="BK195" s="39">
        <f>AS195</f>
        <v>481600</v>
      </c>
      <c r="BL195" s="39">
        <f>BG195</f>
        <v>598000</v>
      </c>
      <c r="BR195" s="44"/>
      <c r="BS195" s="42"/>
    </row>
    <row r="196" spans="2:71" ht="12.75">
      <c r="B196" s="40"/>
      <c r="C196" s="4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I196" s="39"/>
      <c r="BJ196" s="39"/>
      <c r="BK196" s="39"/>
      <c r="BL196" s="39"/>
      <c r="BR196" s="44"/>
      <c r="BS196" s="42"/>
    </row>
    <row r="197" spans="2:71" ht="12.75">
      <c r="B197" s="43" t="s">
        <v>58</v>
      </c>
      <c r="E197" s="42">
        <f>E195</f>
        <v>14100</v>
      </c>
      <c r="F197" s="42">
        <f>F195+E197</f>
        <v>28200</v>
      </c>
      <c r="G197" s="42">
        <f>G195+F197</f>
        <v>42300</v>
      </c>
      <c r="H197" s="42">
        <f aca="true" t="shared" si="406" ref="H197:N197">H195+G197</f>
        <v>56400</v>
      </c>
      <c r="I197" s="42">
        <f>I195+H197</f>
        <v>73300</v>
      </c>
      <c r="J197" s="42">
        <f t="shared" si="406"/>
        <v>90200</v>
      </c>
      <c r="K197" s="42">
        <f t="shared" si="406"/>
        <v>107100</v>
      </c>
      <c r="L197" s="42">
        <f t="shared" si="406"/>
        <v>124000</v>
      </c>
      <c r="M197" s="42">
        <f t="shared" si="406"/>
        <v>146500</v>
      </c>
      <c r="N197" s="42">
        <f t="shared" si="406"/>
        <v>169000</v>
      </c>
      <c r="O197" s="42">
        <f>O195+N197</f>
        <v>191500</v>
      </c>
      <c r="P197" s="42">
        <f>P195+O197</f>
        <v>214000</v>
      </c>
      <c r="Q197" s="42">
        <f>P197</f>
        <v>214000</v>
      </c>
      <c r="S197" s="42">
        <f>S195+P197</f>
        <v>243500</v>
      </c>
      <c r="T197" s="42">
        <f aca="true" t="shared" si="407" ref="T197:AB197">T195+S197</f>
        <v>273000</v>
      </c>
      <c r="U197" s="42">
        <f t="shared" si="407"/>
        <v>302500</v>
      </c>
      <c r="V197" s="42">
        <f t="shared" si="407"/>
        <v>332000</v>
      </c>
      <c r="W197" s="42">
        <f t="shared" si="407"/>
        <v>361500</v>
      </c>
      <c r="X197" s="42">
        <f t="shared" si="407"/>
        <v>391000</v>
      </c>
      <c r="Y197" s="42">
        <f t="shared" si="407"/>
        <v>420500</v>
      </c>
      <c r="Z197" s="42">
        <f t="shared" si="407"/>
        <v>450000</v>
      </c>
      <c r="AA197" s="42">
        <f t="shared" si="407"/>
        <v>482300</v>
      </c>
      <c r="AB197" s="42">
        <f t="shared" si="407"/>
        <v>514600</v>
      </c>
      <c r="AC197" s="42">
        <f>AC195+AB197</f>
        <v>546900</v>
      </c>
      <c r="AD197" s="42">
        <f>AD195+AC197</f>
        <v>579200</v>
      </c>
      <c r="AE197" s="42">
        <f>AD197</f>
        <v>579200</v>
      </c>
      <c r="AG197" s="42">
        <f>AG195+AD197</f>
        <v>618400</v>
      </c>
      <c r="AH197" s="42">
        <f aca="true" t="shared" si="408" ref="AH197:AP197">AH195+AG197</f>
        <v>657600</v>
      </c>
      <c r="AI197" s="42">
        <f t="shared" si="408"/>
        <v>696800</v>
      </c>
      <c r="AJ197" s="42">
        <f t="shared" si="408"/>
        <v>736000</v>
      </c>
      <c r="AK197" s="42">
        <f t="shared" si="408"/>
        <v>775200</v>
      </c>
      <c r="AL197" s="42">
        <f t="shared" si="408"/>
        <v>814400</v>
      </c>
      <c r="AM197" s="42">
        <f t="shared" si="408"/>
        <v>853600</v>
      </c>
      <c r="AN197" s="42">
        <f t="shared" si="408"/>
        <v>892800</v>
      </c>
      <c r="AO197" s="42">
        <f t="shared" si="408"/>
        <v>934800</v>
      </c>
      <c r="AP197" s="42">
        <f t="shared" si="408"/>
        <v>976800</v>
      </c>
      <c r="AQ197" s="42">
        <f>AQ195+AP197</f>
        <v>1018800</v>
      </c>
      <c r="AR197" s="42">
        <f>AR195+AQ197</f>
        <v>1060800</v>
      </c>
      <c r="AS197" s="42">
        <f>AR197</f>
        <v>1060800</v>
      </c>
      <c r="AU197" s="42">
        <f>AU195+AR197</f>
        <v>1109700</v>
      </c>
      <c r="AV197" s="42">
        <f aca="true" t="shared" si="409" ref="AV197:BD197">AV195+AU197</f>
        <v>1158600</v>
      </c>
      <c r="AW197" s="42">
        <f t="shared" si="409"/>
        <v>1207500</v>
      </c>
      <c r="AX197" s="42">
        <f t="shared" si="409"/>
        <v>1256400</v>
      </c>
      <c r="AY197" s="42">
        <f t="shared" si="409"/>
        <v>1305300</v>
      </c>
      <c r="AZ197" s="42">
        <f t="shared" si="409"/>
        <v>1354200</v>
      </c>
      <c r="BA197" s="42">
        <f t="shared" si="409"/>
        <v>1403100</v>
      </c>
      <c r="BB197" s="42">
        <f t="shared" si="409"/>
        <v>1452000</v>
      </c>
      <c r="BC197" s="42">
        <f t="shared" si="409"/>
        <v>1503700</v>
      </c>
      <c r="BD197" s="42">
        <f t="shared" si="409"/>
        <v>1555400</v>
      </c>
      <c r="BE197" s="42">
        <f>BE195+BD197</f>
        <v>1607100</v>
      </c>
      <c r="BF197" s="42">
        <f>BF195+BE197</f>
        <v>1658800</v>
      </c>
      <c r="BG197" s="42">
        <f>BF197</f>
        <v>1658800</v>
      </c>
      <c r="BI197" s="39">
        <f>Q197</f>
        <v>214000</v>
      </c>
      <c r="BJ197" s="39">
        <f>AE197</f>
        <v>579200</v>
      </c>
      <c r="BK197" s="39">
        <f>AS197</f>
        <v>1060800</v>
      </c>
      <c r="BL197" s="39">
        <f>BG197</f>
        <v>1658800</v>
      </c>
      <c r="BR197" s="44"/>
      <c r="BS197" s="42"/>
    </row>
    <row r="198" spans="62:63" ht="12.75">
      <c r="BJ198" s="39"/>
      <c r="BK198" s="39"/>
    </row>
    <row r="199" spans="5:68" ht="12.75"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I199" s="39"/>
      <c r="BJ199" s="39"/>
      <c r="BK199" s="39"/>
      <c r="BL199" s="39"/>
      <c r="BM199" s="39"/>
      <c r="BN199" s="39"/>
      <c r="BO199" s="39"/>
      <c r="BP199" s="39"/>
    </row>
    <row r="200" spans="5:68" ht="12.75"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I200" s="39"/>
      <c r="BJ200" s="39"/>
      <c r="BK200" s="39"/>
      <c r="BL200" s="39"/>
      <c r="BM200" s="39"/>
      <c r="BN200" s="39"/>
      <c r="BO200" s="39"/>
      <c r="BP200" s="39"/>
    </row>
    <row r="201" spans="5:68" ht="12.75"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I201" s="39"/>
      <c r="BJ201" s="39"/>
      <c r="BK201" s="39"/>
      <c r="BL201" s="39"/>
      <c r="BM201" s="39"/>
      <c r="BN201" s="39"/>
      <c r="BO201" s="39"/>
      <c r="BP201" s="39"/>
    </row>
    <row r="202" spans="5:68" ht="12.75"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I202" s="39"/>
      <c r="BJ202" s="39"/>
      <c r="BK202" s="39"/>
      <c r="BL202" s="39"/>
      <c r="BM202" s="39"/>
      <c r="BN202" s="39"/>
      <c r="BO202" s="39"/>
      <c r="BP202" s="39"/>
    </row>
    <row r="203" spans="2:68" ht="12.75">
      <c r="B203" s="40" t="s">
        <v>78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I203" s="39"/>
      <c r="BJ203" s="39"/>
      <c r="BK203" s="39"/>
      <c r="BL203" s="39"/>
      <c r="BM203" s="39"/>
      <c r="BN203" s="39"/>
      <c r="BO203" s="39"/>
      <c r="BP203" s="39"/>
    </row>
    <row r="204" spans="1:68" ht="12.75">
      <c r="A204" s="39">
        <v>2750</v>
      </c>
      <c r="B204" s="53">
        <v>1</v>
      </c>
      <c r="C204" s="41" t="s">
        <v>44</v>
      </c>
      <c r="D204" s="39"/>
      <c r="E204" s="39">
        <f aca="true" t="shared" si="410" ref="E204:P204">IF(AND(D146=0,E146&gt;0),$A204,0)</f>
        <v>0</v>
      </c>
      <c r="F204" s="39">
        <f t="shared" si="410"/>
        <v>0</v>
      </c>
      <c r="G204" s="39">
        <f t="shared" si="410"/>
        <v>0</v>
      </c>
      <c r="H204" s="39">
        <f t="shared" si="410"/>
        <v>0</v>
      </c>
      <c r="I204" s="39">
        <f t="shared" si="410"/>
        <v>0</v>
      </c>
      <c r="J204" s="39">
        <f t="shared" si="410"/>
        <v>0</v>
      </c>
      <c r="K204" s="39">
        <f t="shared" si="410"/>
        <v>0</v>
      </c>
      <c r="L204" s="39">
        <f t="shared" si="410"/>
        <v>0</v>
      </c>
      <c r="M204" s="39">
        <f t="shared" si="410"/>
        <v>0</v>
      </c>
      <c r="N204" s="39">
        <f t="shared" si="410"/>
        <v>0</v>
      </c>
      <c r="O204" s="39">
        <f t="shared" si="410"/>
        <v>0</v>
      </c>
      <c r="P204" s="39">
        <f t="shared" si="410"/>
        <v>0</v>
      </c>
      <c r="Q204" s="39">
        <f>SUM(E204:P204)</f>
        <v>0</v>
      </c>
      <c r="R204" s="39"/>
      <c r="S204" s="39">
        <f aca="true" t="shared" si="411" ref="S204:S210">IF(AND(P146=0,S146&gt;0),$A204,0)</f>
        <v>0</v>
      </c>
      <c r="T204" s="39">
        <f aca="true" t="shared" si="412" ref="T204:AD204">IF(AND(S146=0,T146&gt;0),$A204,0)</f>
        <v>0</v>
      </c>
      <c r="U204" s="39">
        <f t="shared" si="412"/>
        <v>0</v>
      </c>
      <c r="V204" s="39">
        <f t="shared" si="412"/>
        <v>0</v>
      </c>
      <c r="W204" s="39">
        <f t="shared" si="412"/>
        <v>0</v>
      </c>
      <c r="X204" s="39">
        <f t="shared" si="412"/>
        <v>0</v>
      </c>
      <c r="Y204" s="39">
        <f t="shared" si="412"/>
        <v>0</v>
      </c>
      <c r="Z204" s="39">
        <f t="shared" si="412"/>
        <v>0</v>
      </c>
      <c r="AA204" s="39">
        <f t="shared" si="412"/>
        <v>0</v>
      </c>
      <c r="AB204" s="39">
        <f t="shared" si="412"/>
        <v>0</v>
      </c>
      <c r="AC204" s="39">
        <f t="shared" si="412"/>
        <v>0</v>
      </c>
      <c r="AD204" s="39">
        <f t="shared" si="412"/>
        <v>0</v>
      </c>
      <c r="AE204" s="39">
        <f>SUM(S204:AD204)</f>
        <v>0</v>
      </c>
      <c r="AF204" s="39"/>
      <c r="AG204" s="39">
        <f aca="true" t="shared" si="413" ref="AG204:AG210">IF(AND(AD146=0,AG146&gt;0),$A204,0)</f>
        <v>0</v>
      </c>
      <c r="AH204" s="39">
        <f aca="true" t="shared" si="414" ref="AH204:AH210">IF(AND(AG146=0,AH146&gt;0),$A204,0)</f>
        <v>0</v>
      </c>
      <c r="AI204" s="39">
        <f aca="true" t="shared" si="415" ref="AI204:AI210">IF(AND(AH146=0,AI146&gt;0),$A204,0)</f>
        <v>0</v>
      </c>
      <c r="AJ204" s="39">
        <f aca="true" t="shared" si="416" ref="AJ204:AJ210">IF(AND(AI146=0,AJ146&gt;0),$A204,0)</f>
        <v>0</v>
      </c>
      <c r="AK204" s="39">
        <f aca="true" t="shared" si="417" ref="AK204:AK210">IF(AND(AJ146=0,AK146&gt;0),$A204,0)</f>
        <v>0</v>
      </c>
      <c r="AL204" s="39">
        <f aca="true" t="shared" si="418" ref="AL204:AL210">IF(AND(AK146=0,AL146&gt;0),$A204,0)</f>
        <v>0</v>
      </c>
      <c r="AM204" s="39">
        <f aca="true" t="shared" si="419" ref="AM204:AM210">IF(AND(AL146=0,AM146&gt;0),$A204,0)</f>
        <v>0</v>
      </c>
      <c r="AN204" s="39">
        <f aca="true" t="shared" si="420" ref="AN204:AN210">IF(AND(AM146=0,AN146&gt;0),$A204,0)</f>
        <v>0</v>
      </c>
      <c r="AO204" s="39">
        <f aca="true" t="shared" si="421" ref="AO204:AO210">IF(AND(AN146=0,AO146&gt;0),$A204,0)</f>
        <v>0</v>
      </c>
      <c r="AP204" s="39">
        <f aca="true" t="shared" si="422" ref="AP204:AP210">IF(AND(AO146=0,AP146&gt;0),$A204,0)</f>
        <v>0</v>
      </c>
      <c r="AQ204" s="39">
        <f aca="true" t="shared" si="423" ref="AQ204:AQ210">IF(AND(AP146=0,AQ146&gt;0),$A204,0)</f>
        <v>0</v>
      </c>
      <c r="AR204" s="39">
        <f aca="true" t="shared" si="424" ref="AR204:AR210">IF(AND(AQ146=0,AR146&gt;0),$A204,0)</f>
        <v>0</v>
      </c>
      <c r="AS204" s="39">
        <f>SUM(AG204:AR204)</f>
        <v>0</v>
      </c>
      <c r="AT204" s="39"/>
      <c r="AU204" s="39">
        <f aca="true" t="shared" si="425" ref="AU204:AU210">IF(AND(AR146=0,AU146&gt;0),$A204,0)</f>
        <v>0</v>
      </c>
      <c r="AV204" s="39">
        <f aca="true" t="shared" si="426" ref="AV204:AV210">IF(AND(AU146=0,AV146&gt;0),$A204,0)</f>
        <v>0</v>
      </c>
      <c r="AW204" s="39">
        <f aca="true" t="shared" si="427" ref="AW204:AW210">IF(AND(AV146=0,AW146&gt;0),$A204,0)</f>
        <v>0</v>
      </c>
      <c r="AX204" s="39">
        <f aca="true" t="shared" si="428" ref="AX204:AX210">IF(AND(AW146=0,AX146&gt;0),$A204,0)</f>
        <v>0</v>
      </c>
      <c r="AY204" s="39">
        <f aca="true" t="shared" si="429" ref="AY204:AY210">IF(AND(AX146=0,AY146&gt;0),$A204,0)</f>
        <v>0</v>
      </c>
      <c r="AZ204" s="39">
        <f aca="true" t="shared" si="430" ref="AZ204:AZ210">IF(AND(AY146=0,AZ146&gt;0),$A204,0)</f>
        <v>0</v>
      </c>
      <c r="BA204" s="39">
        <f aca="true" t="shared" si="431" ref="BA204:BA210">IF(AND(AZ146=0,BA146&gt;0),$A204,0)</f>
        <v>0</v>
      </c>
      <c r="BB204" s="39">
        <f aca="true" t="shared" si="432" ref="BB204:BB210">IF(AND(BA146=0,BB146&gt;0),$A204,0)</f>
        <v>0</v>
      </c>
      <c r="BC204" s="39">
        <f aca="true" t="shared" si="433" ref="BC204:BC210">IF(AND(BB146=0,BC146&gt;0),$A204,0)</f>
        <v>0</v>
      </c>
      <c r="BD204" s="39">
        <f aca="true" t="shared" si="434" ref="BD204:BD210">IF(AND(BC146=0,BD146&gt;0),$A204,0)</f>
        <v>0</v>
      </c>
      <c r="BE204" s="39">
        <f aca="true" t="shared" si="435" ref="BE204:BE210">IF(AND(BD146=0,BE146&gt;0),$A204,0)</f>
        <v>0</v>
      </c>
      <c r="BF204" s="39">
        <f aca="true" t="shared" si="436" ref="BF204:BF210">IF(AND(BE146=0,BF146&gt;0),$A204,0)</f>
        <v>0</v>
      </c>
      <c r="BG204" s="39">
        <f>SUM(AU204:BF204)</f>
        <v>0</v>
      </c>
      <c r="BI204" s="39">
        <f>Q204</f>
        <v>0</v>
      </c>
      <c r="BJ204" s="39">
        <f>AE204</f>
        <v>0</v>
      </c>
      <c r="BK204" s="39">
        <f>AS204</f>
        <v>0</v>
      </c>
      <c r="BL204" s="39">
        <f>BG204</f>
        <v>0</v>
      </c>
      <c r="BM204" s="39"/>
      <c r="BN204" s="39"/>
      <c r="BO204" s="39"/>
      <c r="BP204" s="39"/>
    </row>
    <row r="205" spans="1:68" s="44" customFormat="1" ht="12.75">
      <c r="A205" s="41">
        <f>A204</f>
        <v>2750</v>
      </c>
      <c r="B205" s="53">
        <f>B204+1</f>
        <v>2</v>
      </c>
      <c r="C205" s="56" t="s">
        <v>66</v>
      </c>
      <c r="D205" s="41"/>
      <c r="E205" s="41">
        <f aca="true" t="shared" si="437" ref="E205:P205">IF(AND(D147=0,E147&gt;0),$A205,0)</f>
        <v>0</v>
      </c>
      <c r="F205" s="41">
        <f t="shared" si="437"/>
        <v>0</v>
      </c>
      <c r="G205" s="41">
        <f t="shared" si="437"/>
        <v>0</v>
      </c>
      <c r="H205" s="41">
        <f t="shared" si="437"/>
        <v>0</v>
      </c>
      <c r="I205" s="41">
        <f t="shared" si="437"/>
        <v>0</v>
      </c>
      <c r="J205" s="41">
        <f t="shared" si="437"/>
        <v>0</v>
      </c>
      <c r="K205" s="41">
        <f t="shared" si="437"/>
        <v>0</v>
      </c>
      <c r="L205" s="41">
        <f t="shared" si="437"/>
        <v>0</v>
      </c>
      <c r="M205" s="41">
        <f t="shared" si="437"/>
        <v>0</v>
      </c>
      <c r="N205" s="41">
        <f t="shared" si="437"/>
        <v>0</v>
      </c>
      <c r="O205" s="41">
        <f t="shared" si="437"/>
        <v>0</v>
      </c>
      <c r="P205" s="41">
        <f t="shared" si="437"/>
        <v>0</v>
      </c>
      <c r="Q205" s="41">
        <f aca="true" t="shared" si="438" ref="Q205:Q231">SUM(E205:P205)</f>
        <v>0</v>
      </c>
      <c r="R205" s="41"/>
      <c r="S205" s="41">
        <f t="shared" si="411"/>
        <v>0</v>
      </c>
      <c r="T205" s="41">
        <f aca="true" t="shared" si="439" ref="T205:AD205">IF(AND(S147=0,T147&gt;0),$A205,0)</f>
        <v>0</v>
      </c>
      <c r="U205" s="41">
        <f t="shared" si="439"/>
        <v>0</v>
      </c>
      <c r="V205" s="41">
        <f t="shared" si="439"/>
        <v>0</v>
      </c>
      <c r="W205" s="41">
        <f t="shared" si="439"/>
        <v>0</v>
      </c>
      <c r="X205" s="41">
        <f t="shared" si="439"/>
        <v>0</v>
      </c>
      <c r="Y205" s="41">
        <f t="shared" si="439"/>
        <v>0</v>
      </c>
      <c r="Z205" s="41">
        <f t="shared" si="439"/>
        <v>0</v>
      </c>
      <c r="AA205" s="41">
        <f t="shared" si="439"/>
        <v>0</v>
      </c>
      <c r="AB205" s="41">
        <f t="shared" si="439"/>
        <v>0</v>
      </c>
      <c r="AC205" s="41">
        <f t="shared" si="439"/>
        <v>0</v>
      </c>
      <c r="AD205" s="41">
        <f t="shared" si="439"/>
        <v>0</v>
      </c>
      <c r="AE205" s="41">
        <f aca="true" t="shared" si="440" ref="AE205:AE231">SUM(S205:AD205)</f>
        <v>0</v>
      </c>
      <c r="AF205" s="41"/>
      <c r="AG205" s="41">
        <f t="shared" si="413"/>
        <v>0</v>
      </c>
      <c r="AH205" s="41">
        <f t="shared" si="414"/>
        <v>0</v>
      </c>
      <c r="AI205" s="41">
        <f t="shared" si="415"/>
        <v>0</v>
      </c>
      <c r="AJ205" s="41">
        <f t="shared" si="416"/>
        <v>0</v>
      </c>
      <c r="AK205" s="41">
        <f t="shared" si="417"/>
        <v>0</v>
      </c>
      <c r="AL205" s="41">
        <f t="shared" si="418"/>
        <v>0</v>
      </c>
      <c r="AM205" s="41">
        <f t="shared" si="419"/>
        <v>0</v>
      </c>
      <c r="AN205" s="41">
        <f t="shared" si="420"/>
        <v>0</v>
      </c>
      <c r="AO205" s="41">
        <f t="shared" si="421"/>
        <v>0</v>
      </c>
      <c r="AP205" s="41">
        <f t="shared" si="422"/>
        <v>0</v>
      </c>
      <c r="AQ205" s="41">
        <f t="shared" si="423"/>
        <v>0</v>
      </c>
      <c r="AR205" s="41">
        <f t="shared" si="424"/>
        <v>0</v>
      </c>
      <c r="AS205" s="41">
        <f aca="true" t="shared" si="441" ref="AS205:AS232">SUM(AG205:AR205)</f>
        <v>0</v>
      </c>
      <c r="AT205" s="41"/>
      <c r="AU205" s="41">
        <f t="shared" si="425"/>
        <v>0</v>
      </c>
      <c r="AV205" s="41">
        <f t="shared" si="426"/>
        <v>0</v>
      </c>
      <c r="AW205" s="41">
        <f t="shared" si="427"/>
        <v>0</v>
      </c>
      <c r="AX205" s="41">
        <f t="shared" si="428"/>
        <v>0</v>
      </c>
      <c r="AY205" s="41">
        <f t="shared" si="429"/>
        <v>0</v>
      </c>
      <c r="AZ205" s="41">
        <f t="shared" si="430"/>
        <v>0</v>
      </c>
      <c r="BA205" s="41">
        <f t="shared" si="431"/>
        <v>0</v>
      </c>
      <c r="BB205" s="41">
        <f t="shared" si="432"/>
        <v>0</v>
      </c>
      <c r="BC205" s="41">
        <f t="shared" si="433"/>
        <v>0</v>
      </c>
      <c r="BD205" s="41">
        <f t="shared" si="434"/>
        <v>0</v>
      </c>
      <c r="BE205" s="41">
        <f t="shared" si="435"/>
        <v>0</v>
      </c>
      <c r="BF205" s="41">
        <f t="shared" si="436"/>
        <v>0</v>
      </c>
      <c r="BG205" s="41">
        <f aca="true" t="shared" si="442" ref="BG205:BG232">SUM(AU205:BF205)</f>
        <v>0</v>
      </c>
      <c r="BI205" s="39">
        <f aca="true" t="shared" si="443" ref="BI205:BI234">Q205</f>
        <v>0</v>
      </c>
      <c r="BJ205" s="39">
        <f aca="true" t="shared" si="444" ref="BJ205:BJ234">AE205</f>
        <v>0</v>
      </c>
      <c r="BK205" s="39">
        <f aca="true" t="shared" si="445" ref="BK205:BK234">AS205</f>
        <v>0</v>
      </c>
      <c r="BL205" s="39">
        <f aca="true" t="shared" si="446" ref="BL205:BL234">BG205</f>
        <v>0</v>
      </c>
      <c r="BM205" s="41"/>
      <c r="BN205" s="41"/>
      <c r="BO205" s="41"/>
      <c r="BP205" s="41"/>
    </row>
    <row r="206" spans="1:64" s="44" customFormat="1" ht="12.75">
      <c r="A206" s="41">
        <f aca="true" t="shared" si="447" ref="A206:A231">A205</f>
        <v>2750</v>
      </c>
      <c r="B206" s="53">
        <f aca="true" t="shared" si="448" ref="B206:B231">B205+1</f>
        <v>3</v>
      </c>
      <c r="C206" s="41" t="s">
        <v>45</v>
      </c>
      <c r="D206" s="41"/>
      <c r="E206" s="41">
        <f aca="true" t="shared" si="449" ref="E206:E231">IF(AND(D148=0,E148&gt;0),$A206,0)</f>
        <v>0</v>
      </c>
      <c r="F206" s="41">
        <f aca="true" t="shared" si="450" ref="F206:P206">IF(AND(E148=0,F148&gt;0),$A206,0)</f>
        <v>0</v>
      </c>
      <c r="G206" s="41">
        <f t="shared" si="450"/>
        <v>0</v>
      </c>
      <c r="H206" s="41">
        <f t="shared" si="450"/>
        <v>0</v>
      </c>
      <c r="I206" s="41">
        <f t="shared" si="450"/>
        <v>0</v>
      </c>
      <c r="J206" s="41">
        <f t="shared" si="450"/>
        <v>0</v>
      </c>
      <c r="K206" s="41">
        <f t="shared" si="450"/>
        <v>0</v>
      </c>
      <c r="L206" s="41">
        <f t="shared" si="450"/>
        <v>0</v>
      </c>
      <c r="M206" s="41">
        <f t="shared" si="450"/>
        <v>0</v>
      </c>
      <c r="N206" s="41">
        <f t="shared" si="450"/>
        <v>0</v>
      </c>
      <c r="O206" s="41">
        <f t="shared" si="450"/>
        <v>0</v>
      </c>
      <c r="P206" s="41">
        <f t="shared" si="450"/>
        <v>0</v>
      </c>
      <c r="Q206" s="41">
        <f t="shared" si="438"/>
        <v>0</v>
      </c>
      <c r="R206" s="41"/>
      <c r="S206" s="41">
        <f t="shared" si="411"/>
        <v>0</v>
      </c>
      <c r="T206" s="41">
        <f aca="true" t="shared" si="451" ref="T206:AD206">IF(AND(S148=0,T148&gt;0),$A206,0)</f>
        <v>0</v>
      </c>
      <c r="U206" s="41">
        <f t="shared" si="451"/>
        <v>0</v>
      </c>
      <c r="V206" s="41">
        <f t="shared" si="451"/>
        <v>0</v>
      </c>
      <c r="W206" s="41">
        <f t="shared" si="451"/>
        <v>0</v>
      </c>
      <c r="X206" s="41">
        <f t="shared" si="451"/>
        <v>0</v>
      </c>
      <c r="Y206" s="41">
        <f t="shared" si="451"/>
        <v>0</v>
      </c>
      <c r="Z206" s="41">
        <f t="shared" si="451"/>
        <v>0</v>
      </c>
      <c r="AA206" s="41">
        <f t="shared" si="451"/>
        <v>0</v>
      </c>
      <c r="AB206" s="41">
        <f t="shared" si="451"/>
        <v>0</v>
      </c>
      <c r="AC206" s="41">
        <f t="shared" si="451"/>
        <v>0</v>
      </c>
      <c r="AD206" s="41">
        <f t="shared" si="451"/>
        <v>0</v>
      </c>
      <c r="AE206" s="41">
        <f t="shared" si="440"/>
        <v>0</v>
      </c>
      <c r="AF206" s="41"/>
      <c r="AG206" s="41">
        <f t="shared" si="413"/>
        <v>0</v>
      </c>
      <c r="AH206" s="41">
        <f t="shared" si="414"/>
        <v>0</v>
      </c>
      <c r="AI206" s="41">
        <f t="shared" si="415"/>
        <v>0</v>
      </c>
      <c r="AJ206" s="41">
        <f t="shared" si="416"/>
        <v>0</v>
      </c>
      <c r="AK206" s="41">
        <f t="shared" si="417"/>
        <v>0</v>
      </c>
      <c r="AL206" s="41">
        <f t="shared" si="418"/>
        <v>0</v>
      </c>
      <c r="AM206" s="41">
        <f t="shared" si="419"/>
        <v>0</v>
      </c>
      <c r="AN206" s="41">
        <f t="shared" si="420"/>
        <v>0</v>
      </c>
      <c r="AO206" s="41">
        <f t="shared" si="421"/>
        <v>0</v>
      </c>
      <c r="AP206" s="41">
        <f t="shared" si="422"/>
        <v>0</v>
      </c>
      <c r="AQ206" s="41">
        <f t="shared" si="423"/>
        <v>0</v>
      </c>
      <c r="AR206" s="41">
        <f t="shared" si="424"/>
        <v>0</v>
      </c>
      <c r="AS206" s="41">
        <f t="shared" si="441"/>
        <v>0</v>
      </c>
      <c r="AT206" s="41"/>
      <c r="AU206" s="41">
        <f t="shared" si="425"/>
        <v>0</v>
      </c>
      <c r="AV206" s="41">
        <f t="shared" si="426"/>
        <v>0</v>
      </c>
      <c r="AW206" s="41">
        <f t="shared" si="427"/>
        <v>0</v>
      </c>
      <c r="AX206" s="41">
        <f t="shared" si="428"/>
        <v>0</v>
      </c>
      <c r="AY206" s="41">
        <f t="shared" si="429"/>
        <v>0</v>
      </c>
      <c r="AZ206" s="41">
        <f t="shared" si="430"/>
        <v>0</v>
      </c>
      <c r="BA206" s="41">
        <f t="shared" si="431"/>
        <v>0</v>
      </c>
      <c r="BB206" s="41">
        <f t="shared" si="432"/>
        <v>0</v>
      </c>
      <c r="BC206" s="41">
        <f t="shared" si="433"/>
        <v>0</v>
      </c>
      <c r="BD206" s="41">
        <f t="shared" si="434"/>
        <v>0</v>
      </c>
      <c r="BE206" s="41">
        <f t="shared" si="435"/>
        <v>0</v>
      </c>
      <c r="BF206" s="41">
        <f t="shared" si="436"/>
        <v>0</v>
      </c>
      <c r="BG206" s="41">
        <f t="shared" si="442"/>
        <v>0</v>
      </c>
      <c r="BI206" s="39">
        <f t="shared" si="443"/>
        <v>0</v>
      </c>
      <c r="BJ206" s="39">
        <f t="shared" si="444"/>
        <v>0</v>
      </c>
      <c r="BK206" s="39">
        <f t="shared" si="445"/>
        <v>0</v>
      </c>
      <c r="BL206" s="39">
        <f t="shared" si="446"/>
        <v>0</v>
      </c>
    </row>
    <row r="207" spans="1:64" s="44" customFormat="1" ht="12.75">
      <c r="A207" s="41">
        <f t="shared" si="447"/>
        <v>2750</v>
      </c>
      <c r="B207" s="53">
        <f t="shared" si="448"/>
        <v>4</v>
      </c>
      <c r="C207" s="41" t="s">
        <v>46</v>
      </c>
      <c r="D207" s="41"/>
      <c r="E207" s="41">
        <f t="shared" si="449"/>
        <v>0</v>
      </c>
      <c r="F207" s="41">
        <f aca="true" t="shared" si="452" ref="F207:P207">IF(AND(E149=0,F149&gt;0),$A207,0)</f>
        <v>0</v>
      </c>
      <c r="G207" s="41">
        <f t="shared" si="452"/>
        <v>0</v>
      </c>
      <c r="H207" s="41">
        <f t="shared" si="452"/>
        <v>0</v>
      </c>
      <c r="I207" s="41">
        <f t="shared" si="452"/>
        <v>0</v>
      </c>
      <c r="J207" s="41">
        <f t="shared" si="452"/>
        <v>0</v>
      </c>
      <c r="K207" s="41">
        <f t="shared" si="452"/>
        <v>0</v>
      </c>
      <c r="L207" s="41">
        <f t="shared" si="452"/>
        <v>0</v>
      </c>
      <c r="M207" s="41">
        <f t="shared" si="452"/>
        <v>0</v>
      </c>
      <c r="N207" s="41">
        <f t="shared" si="452"/>
        <v>0</v>
      </c>
      <c r="O207" s="41">
        <f t="shared" si="452"/>
        <v>0</v>
      </c>
      <c r="P207" s="41">
        <f t="shared" si="452"/>
        <v>0</v>
      </c>
      <c r="Q207" s="41">
        <f t="shared" si="438"/>
        <v>0</v>
      </c>
      <c r="R207" s="41"/>
      <c r="S207" s="41">
        <f t="shared" si="411"/>
        <v>0</v>
      </c>
      <c r="T207" s="41">
        <f aca="true" t="shared" si="453" ref="T207:AD207">IF(AND(S149=0,T149&gt;0),$A207,0)</f>
        <v>0</v>
      </c>
      <c r="U207" s="41">
        <f t="shared" si="453"/>
        <v>0</v>
      </c>
      <c r="V207" s="41">
        <f t="shared" si="453"/>
        <v>0</v>
      </c>
      <c r="W207" s="41">
        <f t="shared" si="453"/>
        <v>0</v>
      </c>
      <c r="X207" s="41">
        <f t="shared" si="453"/>
        <v>0</v>
      </c>
      <c r="Y207" s="41">
        <f t="shared" si="453"/>
        <v>0</v>
      </c>
      <c r="Z207" s="41">
        <f t="shared" si="453"/>
        <v>0</v>
      </c>
      <c r="AA207" s="41">
        <f t="shared" si="453"/>
        <v>0</v>
      </c>
      <c r="AB207" s="41">
        <f t="shared" si="453"/>
        <v>0</v>
      </c>
      <c r="AC207" s="41">
        <f t="shared" si="453"/>
        <v>0</v>
      </c>
      <c r="AD207" s="41">
        <f t="shared" si="453"/>
        <v>0</v>
      </c>
      <c r="AE207" s="41">
        <f t="shared" si="440"/>
        <v>0</v>
      </c>
      <c r="AF207" s="41"/>
      <c r="AG207" s="41">
        <f t="shared" si="413"/>
        <v>0</v>
      </c>
      <c r="AH207" s="41">
        <f t="shared" si="414"/>
        <v>0</v>
      </c>
      <c r="AI207" s="41">
        <f t="shared" si="415"/>
        <v>0</v>
      </c>
      <c r="AJ207" s="41">
        <f t="shared" si="416"/>
        <v>0</v>
      </c>
      <c r="AK207" s="41">
        <f t="shared" si="417"/>
        <v>0</v>
      </c>
      <c r="AL207" s="41">
        <f t="shared" si="418"/>
        <v>0</v>
      </c>
      <c r="AM207" s="41">
        <f t="shared" si="419"/>
        <v>0</v>
      </c>
      <c r="AN207" s="41">
        <f t="shared" si="420"/>
        <v>0</v>
      </c>
      <c r="AO207" s="41">
        <f t="shared" si="421"/>
        <v>0</v>
      </c>
      <c r="AP207" s="41">
        <f t="shared" si="422"/>
        <v>0</v>
      </c>
      <c r="AQ207" s="41">
        <f t="shared" si="423"/>
        <v>0</v>
      </c>
      <c r="AR207" s="41">
        <f t="shared" si="424"/>
        <v>0</v>
      </c>
      <c r="AS207" s="41">
        <f t="shared" si="441"/>
        <v>0</v>
      </c>
      <c r="AT207" s="41"/>
      <c r="AU207" s="41">
        <f t="shared" si="425"/>
        <v>0</v>
      </c>
      <c r="AV207" s="41">
        <f t="shared" si="426"/>
        <v>0</v>
      </c>
      <c r="AW207" s="41">
        <f t="shared" si="427"/>
        <v>0</v>
      </c>
      <c r="AX207" s="41">
        <f t="shared" si="428"/>
        <v>0</v>
      </c>
      <c r="AY207" s="41">
        <f t="shared" si="429"/>
        <v>0</v>
      </c>
      <c r="AZ207" s="41">
        <f t="shared" si="430"/>
        <v>0</v>
      </c>
      <c r="BA207" s="41">
        <f t="shared" si="431"/>
        <v>0</v>
      </c>
      <c r="BB207" s="41">
        <f t="shared" si="432"/>
        <v>0</v>
      </c>
      <c r="BC207" s="41">
        <f t="shared" si="433"/>
        <v>0</v>
      </c>
      <c r="BD207" s="41">
        <f t="shared" si="434"/>
        <v>0</v>
      </c>
      <c r="BE207" s="41">
        <f t="shared" si="435"/>
        <v>0</v>
      </c>
      <c r="BF207" s="41">
        <f t="shared" si="436"/>
        <v>0</v>
      </c>
      <c r="BG207" s="41">
        <f t="shared" si="442"/>
        <v>0</v>
      </c>
      <c r="BI207" s="39">
        <f t="shared" si="443"/>
        <v>0</v>
      </c>
      <c r="BJ207" s="39">
        <f t="shared" si="444"/>
        <v>0</v>
      </c>
      <c r="BK207" s="39">
        <f t="shared" si="445"/>
        <v>0</v>
      </c>
      <c r="BL207" s="39">
        <f t="shared" si="446"/>
        <v>0</v>
      </c>
    </row>
    <row r="208" spans="1:64" s="44" customFormat="1" ht="12.75">
      <c r="A208" s="41">
        <f t="shared" si="447"/>
        <v>2750</v>
      </c>
      <c r="B208" s="53">
        <f t="shared" si="448"/>
        <v>5</v>
      </c>
      <c r="C208" s="56" t="s">
        <v>74</v>
      </c>
      <c r="D208" s="41"/>
      <c r="E208" s="41">
        <f t="shared" si="449"/>
        <v>0</v>
      </c>
      <c r="F208" s="41">
        <f aca="true" t="shared" si="454" ref="F208:P208">IF(AND(E150=0,F150&gt;0),$A208,0)</f>
        <v>0</v>
      </c>
      <c r="G208" s="41">
        <f t="shared" si="454"/>
        <v>0</v>
      </c>
      <c r="H208" s="41">
        <f t="shared" si="454"/>
        <v>0</v>
      </c>
      <c r="I208" s="41">
        <f t="shared" si="454"/>
        <v>0</v>
      </c>
      <c r="J208" s="41">
        <f t="shared" si="454"/>
        <v>0</v>
      </c>
      <c r="K208" s="41">
        <f t="shared" si="454"/>
        <v>0</v>
      </c>
      <c r="L208" s="41">
        <f t="shared" si="454"/>
        <v>0</v>
      </c>
      <c r="M208" s="41">
        <f t="shared" si="454"/>
        <v>0</v>
      </c>
      <c r="N208" s="41">
        <f t="shared" si="454"/>
        <v>0</v>
      </c>
      <c r="O208" s="41">
        <f t="shared" si="454"/>
        <v>0</v>
      </c>
      <c r="P208" s="41">
        <f t="shared" si="454"/>
        <v>0</v>
      </c>
      <c r="Q208" s="41">
        <f t="shared" si="438"/>
        <v>0</v>
      </c>
      <c r="R208" s="41"/>
      <c r="S208" s="41">
        <f t="shared" si="411"/>
        <v>0</v>
      </c>
      <c r="T208" s="41">
        <f aca="true" t="shared" si="455" ref="T208:AD208">IF(AND(S150=0,T150&gt;0),$A208,0)</f>
        <v>0</v>
      </c>
      <c r="U208" s="41">
        <f t="shared" si="455"/>
        <v>0</v>
      </c>
      <c r="V208" s="41">
        <f t="shared" si="455"/>
        <v>0</v>
      </c>
      <c r="W208" s="41">
        <f t="shared" si="455"/>
        <v>0</v>
      </c>
      <c r="X208" s="41">
        <f t="shared" si="455"/>
        <v>0</v>
      </c>
      <c r="Y208" s="41">
        <f t="shared" si="455"/>
        <v>0</v>
      </c>
      <c r="Z208" s="41">
        <f t="shared" si="455"/>
        <v>0</v>
      </c>
      <c r="AA208" s="41">
        <f t="shared" si="455"/>
        <v>0</v>
      </c>
      <c r="AB208" s="41">
        <f t="shared" si="455"/>
        <v>0</v>
      </c>
      <c r="AC208" s="41">
        <f t="shared" si="455"/>
        <v>0</v>
      </c>
      <c r="AD208" s="41">
        <f t="shared" si="455"/>
        <v>0</v>
      </c>
      <c r="AE208" s="41">
        <f t="shared" si="440"/>
        <v>0</v>
      </c>
      <c r="AF208" s="41"/>
      <c r="AG208" s="41">
        <f t="shared" si="413"/>
        <v>0</v>
      </c>
      <c r="AH208" s="41">
        <f t="shared" si="414"/>
        <v>0</v>
      </c>
      <c r="AI208" s="41">
        <f t="shared" si="415"/>
        <v>0</v>
      </c>
      <c r="AJ208" s="41">
        <f t="shared" si="416"/>
        <v>0</v>
      </c>
      <c r="AK208" s="41">
        <f t="shared" si="417"/>
        <v>0</v>
      </c>
      <c r="AL208" s="41">
        <f t="shared" si="418"/>
        <v>0</v>
      </c>
      <c r="AM208" s="41">
        <f t="shared" si="419"/>
        <v>0</v>
      </c>
      <c r="AN208" s="41">
        <f t="shared" si="420"/>
        <v>0</v>
      </c>
      <c r="AO208" s="41">
        <f t="shared" si="421"/>
        <v>0</v>
      </c>
      <c r="AP208" s="41">
        <f t="shared" si="422"/>
        <v>0</v>
      </c>
      <c r="AQ208" s="41">
        <f t="shared" si="423"/>
        <v>0</v>
      </c>
      <c r="AR208" s="41">
        <f t="shared" si="424"/>
        <v>0</v>
      </c>
      <c r="AS208" s="41">
        <f t="shared" si="441"/>
        <v>0</v>
      </c>
      <c r="AT208" s="41"/>
      <c r="AU208" s="41">
        <f t="shared" si="425"/>
        <v>0</v>
      </c>
      <c r="AV208" s="41">
        <f t="shared" si="426"/>
        <v>0</v>
      </c>
      <c r="AW208" s="41">
        <f t="shared" si="427"/>
        <v>0</v>
      </c>
      <c r="AX208" s="41">
        <f t="shared" si="428"/>
        <v>0</v>
      </c>
      <c r="AY208" s="41">
        <f t="shared" si="429"/>
        <v>0</v>
      </c>
      <c r="AZ208" s="41">
        <f t="shared" si="430"/>
        <v>0</v>
      </c>
      <c r="BA208" s="41">
        <f t="shared" si="431"/>
        <v>0</v>
      </c>
      <c r="BB208" s="41">
        <f t="shared" si="432"/>
        <v>0</v>
      </c>
      <c r="BC208" s="41">
        <f t="shared" si="433"/>
        <v>0</v>
      </c>
      <c r="BD208" s="41">
        <f t="shared" si="434"/>
        <v>0</v>
      </c>
      <c r="BE208" s="41">
        <f t="shared" si="435"/>
        <v>0</v>
      </c>
      <c r="BF208" s="41">
        <f t="shared" si="436"/>
        <v>0</v>
      </c>
      <c r="BG208" s="41">
        <f t="shared" si="442"/>
        <v>0</v>
      </c>
      <c r="BI208" s="39">
        <f t="shared" si="443"/>
        <v>0</v>
      </c>
      <c r="BJ208" s="39">
        <f t="shared" si="444"/>
        <v>0</v>
      </c>
      <c r="BK208" s="39">
        <f t="shared" si="445"/>
        <v>0</v>
      </c>
      <c r="BL208" s="39">
        <f t="shared" si="446"/>
        <v>0</v>
      </c>
    </row>
    <row r="209" spans="1:64" s="44" customFormat="1" ht="12.75">
      <c r="A209" s="41">
        <f t="shared" si="447"/>
        <v>2750</v>
      </c>
      <c r="B209" s="53">
        <f t="shared" si="448"/>
        <v>6</v>
      </c>
      <c r="C209" s="56" t="s">
        <v>75</v>
      </c>
      <c r="D209" s="41"/>
      <c r="E209" s="41">
        <f t="shared" si="449"/>
        <v>0</v>
      </c>
      <c r="F209" s="41">
        <f aca="true" t="shared" si="456" ref="F209:P209">IF(AND(E151=0,F151&gt;0),$A209,0)</f>
        <v>0</v>
      </c>
      <c r="G209" s="41">
        <f t="shared" si="456"/>
        <v>0</v>
      </c>
      <c r="H209" s="41">
        <f t="shared" si="456"/>
        <v>0</v>
      </c>
      <c r="I209" s="41">
        <f t="shared" si="456"/>
        <v>0</v>
      </c>
      <c r="J209" s="41">
        <f t="shared" si="456"/>
        <v>0</v>
      </c>
      <c r="K209" s="41">
        <f t="shared" si="456"/>
        <v>0</v>
      </c>
      <c r="L209" s="41">
        <f t="shared" si="456"/>
        <v>0</v>
      </c>
      <c r="M209" s="41">
        <f t="shared" si="456"/>
        <v>0</v>
      </c>
      <c r="N209" s="41">
        <f t="shared" si="456"/>
        <v>0</v>
      </c>
      <c r="O209" s="41">
        <f t="shared" si="456"/>
        <v>0</v>
      </c>
      <c r="P209" s="41">
        <f t="shared" si="456"/>
        <v>0</v>
      </c>
      <c r="Q209" s="41">
        <f t="shared" si="438"/>
        <v>0</v>
      </c>
      <c r="R209" s="41"/>
      <c r="S209" s="41">
        <f t="shared" si="411"/>
        <v>0</v>
      </c>
      <c r="T209" s="41">
        <f aca="true" t="shared" si="457" ref="T209:AD209">IF(AND(S151=0,T151&gt;0),$A209,0)</f>
        <v>0</v>
      </c>
      <c r="U209" s="41">
        <f t="shared" si="457"/>
        <v>0</v>
      </c>
      <c r="V209" s="41">
        <f t="shared" si="457"/>
        <v>0</v>
      </c>
      <c r="W209" s="41">
        <f t="shared" si="457"/>
        <v>0</v>
      </c>
      <c r="X209" s="41">
        <f t="shared" si="457"/>
        <v>0</v>
      </c>
      <c r="Y209" s="41">
        <f t="shared" si="457"/>
        <v>0</v>
      </c>
      <c r="Z209" s="41">
        <f t="shared" si="457"/>
        <v>0</v>
      </c>
      <c r="AA209" s="41">
        <f t="shared" si="457"/>
        <v>0</v>
      </c>
      <c r="AB209" s="41">
        <f t="shared" si="457"/>
        <v>0</v>
      </c>
      <c r="AC209" s="41">
        <f t="shared" si="457"/>
        <v>0</v>
      </c>
      <c r="AD209" s="41">
        <f t="shared" si="457"/>
        <v>0</v>
      </c>
      <c r="AE209" s="41">
        <f t="shared" si="440"/>
        <v>0</v>
      </c>
      <c r="AF209" s="41"/>
      <c r="AG209" s="41">
        <f t="shared" si="413"/>
        <v>0</v>
      </c>
      <c r="AH209" s="41">
        <f t="shared" si="414"/>
        <v>0</v>
      </c>
      <c r="AI209" s="41">
        <f t="shared" si="415"/>
        <v>0</v>
      </c>
      <c r="AJ209" s="41">
        <f t="shared" si="416"/>
        <v>0</v>
      </c>
      <c r="AK209" s="41">
        <f t="shared" si="417"/>
        <v>0</v>
      </c>
      <c r="AL209" s="41">
        <f t="shared" si="418"/>
        <v>0</v>
      </c>
      <c r="AM209" s="41">
        <f t="shared" si="419"/>
        <v>0</v>
      </c>
      <c r="AN209" s="41">
        <f t="shared" si="420"/>
        <v>0</v>
      </c>
      <c r="AO209" s="41">
        <f t="shared" si="421"/>
        <v>0</v>
      </c>
      <c r="AP209" s="41">
        <f t="shared" si="422"/>
        <v>0</v>
      </c>
      <c r="AQ209" s="41">
        <f t="shared" si="423"/>
        <v>0</v>
      </c>
      <c r="AR209" s="41">
        <f t="shared" si="424"/>
        <v>0</v>
      </c>
      <c r="AS209" s="41">
        <f t="shared" si="441"/>
        <v>0</v>
      </c>
      <c r="AT209" s="41"/>
      <c r="AU209" s="41">
        <f t="shared" si="425"/>
        <v>0</v>
      </c>
      <c r="AV209" s="41">
        <f t="shared" si="426"/>
        <v>0</v>
      </c>
      <c r="AW209" s="41">
        <f t="shared" si="427"/>
        <v>0</v>
      </c>
      <c r="AX209" s="41">
        <f t="shared" si="428"/>
        <v>0</v>
      </c>
      <c r="AY209" s="41">
        <f t="shared" si="429"/>
        <v>0</v>
      </c>
      <c r="AZ209" s="41">
        <f t="shared" si="430"/>
        <v>0</v>
      </c>
      <c r="BA209" s="41">
        <f t="shared" si="431"/>
        <v>0</v>
      </c>
      <c r="BB209" s="41">
        <f t="shared" si="432"/>
        <v>0</v>
      </c>
      <c r="BC209" s="41">
        <f t="shared" si="433"/>
        <v>0</v>
      </c>
      <c r="BD209" s="41">
        <f t="shared" si="434"/>
        <v>0</v>
      </c>
      <c r="BE209" s="41">
        <f t="shared" si="435"/>
        <v>0</v>
      </c>
      <c r="BF209" s="41">
        <f t="shared" si="436"/>
        <v>0</v>
      </c>
      <c r="BG209" s="41">
        <f t="shared" si="442"/>
        <v>0</v>
      </c>
      <c r="BI209" s="39">
        <f t="shared" si="443"/>
        <v>0</v>
      </c>
      <c r="BJ209" s="39">
        <f t="shared" si="444"/>
        <v>0</v>
      </c>
      <c r="BK209" s="39">
        <f t="shared" si="445"/>
        <v>0</v>
      </c>
      <c r="BL209" s="39">
        <f t="shared" si="446"/>
        <v>0</v>
      </c>
    </row>
    <row r="210" spans="1:64" s="44" customFormat="1" ht="12.75">
      <c r="A210" s="41">
        <f t="shared" si="447"/>
        <v>2750</v>
      </c>
      <c r="B210" s="53">
        <f t="shared" si="448"/>
        <v>7</v>
      </c>
      <c r="C210" s="41" t="s">
        <v>47</v>
      </c>
      <c r="D210" s="41"/>
      <c r="E210" s="41">
        <f t="shared" si="449"/>
        <v>0</v>
      </c>
      <c r="F210" s="41">
        <f aca="true" t="shared" si="458" ref="F210:P210">IF(AND(E152=0,F152&gt;0),$A210,0)</f>
        <v>0</v>
      </c>
      <c r="G210" s="41">
        <f t="shared" si="458"/>
        <v>0</v>
      </c>
      <c r="H210" s="41">
        <f t="shared" si="458"/>
        <v>0</v>
      </c>
      <c r="I210" s="41">
        <f t="shared" si="458"/>
        <v>0</v>
      </c>
      <c r="J210" s="41">
        <f t="shared" si="458"/>
        <v>0</v>
      </c>
      <c r="K210" s="41">
        <f t="shared" si="458"/>
        <v>0</v>
      </c>
      <c r="L210" s="41">
        <f t="shared" si="458"/>
        <v>0</v>
      </c>
      <c r="M210" s="41">
        <f t="shared" si="458"/>
        <v>0</v>
      </c>
      <c r="N210" s="41">
        <f t="shared" si="458"/>
        <v>0</v>
      </c>
      <c r="O210" s="41">
        <f t="shared" si="458"/>
        <v>0</v>
      </c>
      <c r="P210" s="41">
        <f t="shared" si="458"/>
        <v>0</v>
      </c>
      <c r="Q210" s="41">
        <f t="shared" si="438"/>
        <v>0</v>
      </c>
      <c r="R210" s="41"/>
      <c r="S210" s="41">
        <f t="shared" si="411"/>
        <v>0</v>
      </c>
      <c r="T210" s="41">
        <f aca="true" t="shared" si="459" ref="T210:AD210">IF(AND(S152=0,T152&gt;0),$A210,0)</f>
        <v>0</v>
      </c>
      <c r="U210" s="41">
        <f t="shared" si="459"/>
        <v>0</v>
      </c>
      <c r="V210" s="41">
        <f t="shared" si="459"/>
        <v>0</v>
      </c>
      <c r="W210" s="41">
        <f t="shared" si="459"/>
        <v>0</v>
      </c>
      <c r="X210" s="41">
        <f t="shared" si="459"/>
        <v>0</v>
      </c>
      <c r="Y210" s="41">
        <f t="shared" si="459"/>
        <v>0</v>
      </c>
      <c r="Z210" s="41">
        <f t="shared" si="459"/>
        <v>0</v>
      </c>
      <c r="AA210" s="41">
        <f t="shared" si="459"/>
        <v>0</v>
      </c>
      <c r="AB210" s="41">
        <f t="shared" si="459"/>
        <v>0</v>
      </c>
      <c r="AC210" s="41">
        <f t="shared" si="459"/>
        <v>0</v>
      </c>
      <c r="AD210" s="41">
        <f t="shared" si="459"/>
        <v>0</v>
      </c>
      <c r="AE210" s="41">
        <f t="shared" si="440"/>
        <v>0</v>
      </c>
      <c r="AF210" s="41"/>
      <c r="AG210" s="41">
        <f t="shared" si="413"/>
        <v>0</v>
      </c>
      <c r="AH210" s="41">
        <f t="shared" si="414"/>
        <v>0</v>
      </c>
      <c r="AI210" s="41">
        <f t="shared" si="415"/>
        <v>0</v>
      </c>
      <c r="AJ210" s="41">
        <f t="shared" si="416"/>
        <v>0</v>
      </c>
      <c r="AK210" s="41">
        <f t="shared" si="417"/>
        <v>0</v>
      </c>
      <c r="AL210" s="41">
        <f t="shared" si="418"/>
        <v>0</v>
      </c>
      <c r="AM210" s="41">
        <f t="shared" si="419"/>
        <v>0</v>
      </c>
      <c r="AN210" s="41">
        <f t="shared" si="420"/>
        <v>0</v>
      </c>
      <c r="AO210" s="41">
        <f t="shared" si="421"/>
        <v>0</v>
      </c>
      <c r="AP210" s="41">
        <f t="shared" si="422"/>
        <v>0</v>
      </c>
      <c r="AQ210" s="41">
        <f t="shared" si="423"/>
        <v>0</v>
      </c>
      <c r="AR210" s="41">
        <f t="shared" si="424"/>
        <v>0</v>
      </c>
      <c r="AS210" s="41">
        <f t="shared" si="441"/>
        <v>0</v>
      </c>
      <c r="AT210" s="41"/>
      <c r="AU210" s="41">
        <f t="shared" si="425"/>
        <v>0</v>
      </c>
      <c r="AV210" s="41">
        <f t="shared" si="426"/>
        <v>0</v>
      </c>
      <c r="AW210" s="41">
        <f t="shared" si="427"/>
        <v>0</v>
      </c>
      <c r="AX210" s="41">
        <f t="shared" si="428"/>
        <v>0</v>
      </c>
      <c r="AY210" s="41">
        <f t="shared" si="429"/>
        <v>0</v>
      </c>
      <c r="AZ210" s="41">
        <f t="shared" si="430"/>
        <v>0</v>
      </c>
      <c r="BA210" s="41">
        <f t="shared" si="431"/>
        <v>0</v>
      </c>
      <c r="BB210" s="41">
        <f t="shared" si="432"/>
        <v>0</v>
      </c>
      <c r="BC210" s="41">
        <f t="shared" si="433"/>
        <v>0</v>
      </c>
      <c r="BD210" s="41">
        <f t="shared" si="434"/>
        <v>0</v>
      </c>
      <c r="BE210" s="41">
        <f t="shared" si="435"/>
        <v>0</v>
      </c>
      <c r="BF210" s="41">
        <f t="shared" si="436"/>
        <v>0</v>
      </c>
      <c r="BG210" s="41">
        <f t="shared" si="442"/>
        <v>0</v>
      </c>
      <c r="BI210" s="39">
        <f t="shared" si="443"/>
        <v>0</v>
      </c>
      <c r="BJ210" s="39">
        <f t="shared" si="444"/>
        <v>0</v>
      </c>
      <c r="BK210" s="39">
        <f t="shared" si="445"/>
        <v>0</v>
      </c>
      <c r="BL210" s="39">
        <f t="shared" si="446"/>
        <v>0</v>
      </c>
    </row>
    <row r="211" spans="1:64" s="44" customFormat="1" ht="12.75">
      <c r="A211" s="41">
        <f t="shared" si="447"/>
        <v>2750</v>
      </c>
      <c r="B211" s="53">
        <f t="shared" si="448"/>
        <v>8</v>
      </c>
      <c r="C211" s="41" t="s">
        <v>48</v>
      </c>
      <c r="D211" s="41"/>
      <c r="E211" s="41">
        <f t="shared" si="449"/>
        <v>0</v>
      </c>
      <c r="F211" s="41">
        <f aca="true" t="shared" si="460" ref="F211:P211">IF(AND(E154=0,F154&gt;0),$A211,0)</f>
        <v>0</v>
      </c>
      <c r="G211" s="41">
        <f t="shared" si="460"/>
        <v>0</v>
      </c>
      <c r="H211" s="41">
        <f t="shared" si="460"/>
        <v>0</v>
      </c>
      <c r="I211" s="41">
        <f t="shared" si="460"/>
        <v>0</v>
      </c>
      <c r="J211" s="41">
        <f t="shared" si="460"/>
        <v>0</v>
      </c>
      <c r="K211" s="41">
        <f t="shared" si="460"/>
        <v>0</v>
      </c>
      <c r="L211" s="41">
        <f t="shared" si="460"/>
        <v>0</v>
      </c>
      <c r="M211" s="41">
        <f t="shared" si="460"/>
        <v>0</v>
      </c>
      <c r="N211" s="41">
        <f t="shared" si="460"/>
        <v>0</v>
      </c>
      <c r="O211" s="41">
        <f t="shared" si="460"/>
        <v>0</v>
      </c>
      <c r="P211" s="41">
        <f t="shared" si="460"/>
        <v>0</v>
      </c>
      <c r="Q211" s="41">
        <f t="shared" si="438"/>
        <v>0</v>
      </c>
      <c r="R211" s="41"/>
      <c r="S211" s="41">
        <f aca="true" t="shared" si="461" ref="S211:S231">IF(AND(P154=0,S154&gt;0),$A211,0)</f>
        <v>0</v>
      </c>
      <c r="T211" s="41">
        <f aca="true" t="shared" si="462" ref="T211:AD211">IF(AND(S154=0,T154&gt;0),$A211,0)</f>
        <v>0</v>
      </c>
      <c r="U211" s="41">
        <f t="shared" si="462"/>
        <v>0</v>
      </c>
      <c r="V211" s="41">
        <f t="shared" si="462"/>
        <v>0</v>
      </c>
      <c r="W211" s="41">
        <f t="shared" si="462"/>
        <v>0</v>
      </c>
      <c r="X211" s="41">
        <f t="shared" si="462"/>
        <v>0</v>
      </c>
      <c r="Y211" s="41">
        <f t="shared" si="462"/>
        <v>0</v>
      </c>
      <c r="Z211" s="41">
        <f t="shared" si="462"/>
        <v>0</v>
      </c>
      <c r="AA211" s="41">
        <f t="shared" si="462"/>
        <v>0</v>
      </c>
      <c r="AB211" s="41">
        <f t="shared" si="462"/>
        <v>0</v>
      </c>
      <c r="AC211" s="41">
        <f t="shared" si="462"/>
        <v>0</v>
      </c>
      <c r="AD211" s="41">
        <f t="shared" si="462"/>
        <v>0</v>
      </c>
      <c r="AE211" s="41">
        <f t="shared" si="440"/>
        <v>0</v>
      </c>
      <c r="AF211" s="41"/>
      <c r="AG211" s="41">
        <f aca="true" t="shared" si="463" ref="AG211:AG231">IF(AND(AD154=0,AG154&gt;0),$A211,0)</f>
        <v>0</v>
      </c>
      <c r="AH211" s="41">
        <f aca="true" t="shared" si="464" ref="AH211:AH231">IF(AND(AG154=0,AH154&gt;0),$A211,0)</f>
        <v>0</v>
      </c>
      <c r="AI211" s="41">
        <f aca="true" t="shared" si="465" ref="AI211:AI231">IF(AND(AH154=0,AI154&gt;0),$A211,0)</f>
        <v>0</v>
      </c>
      <c r="AJ211" s="41">
        <f aca="true" t="shared" si="466" ref="AJ211:AJ231">IF(AND(AI154=0,AJ154&gt;0),$A211,0)</f>
        <v>0</v>
      </c>
      <c r="AK211" s="41">
        <f aca="true" t="shared" si="467" ref="AK211:AK231">IF(AND(AJ154=0,AK154&gt;0),$A211,0)</f>
        <v>0</v>
      </c>
      <c r="AL211" s="41">
        <f aca="true" t="shared" si="468" ref="AL211:AL231">IF(AND(AK154=0,AL154&gt;0),$A211,0)</f>
        <v>0</v>
      </c>
      <c r="AM211" s="41">
        <f aca="true" t="shared" si="469" ref="AM211:AM231">IF(AND(AL154=0,AM154&gt;0),$A211,0)</f>
        <v>0</v>
      </c>
      <c r="AN211" s="41">
        <f aca="true" t="shared" si="470" ref="AN211:AN231">IF(AND(AM154=0,AN154&gt;0),$A211,0)</f>
        <v>0</v>
      </c>
      <c r="AO211" s="41">
        <f aca="true" t="shared" si="471" ref="AO211:AO231">IF(AND(AN154=0,AO154&gt;0),$A211,0)</f>
        <v>0</v>
      </c>
      <c r="AP211" s="41">
        <f aca="true" t="shared" si="472" ref="AP211:AP231">IF(AND(AO154=0,AP154&gt;0),$A211,0)</f>
        <v>0</v>
      </c>
      <c r="AQ211" s="41">
        <f aca="true" t="shared" si="473" ref="AQ211:AQ231">IF(AND(AP154=0,AQ154&gt;0),$A211,0)</f>
        <v>0</v>
      </c>
      <c r="AR211" s="41">
        <f aca="true" t="shared" si="474" ref="AR211:AR231">IF(AND(AQ154=0,AR154&gt;0),$A211,0)</f>
        <v>0</v>
      </c>
      <c r="AS211" s="41">
        <f t="shared" si="441"/>
        <v>0</v>
      </c>
      <c r="AT211" s="41"/>
      <c r="AU211" s="41">
        <f aca="true" t="shared" si="475" ref="AU211:AU231">IF(AND(AR154=0,AU154&gt;0),$A211,0)</f>
        <v>0</v>
      </c>
      <c r="AV211" s="41">
        <f aca="true" t="shared" si="476" ref="AV211:AV231">IF(AND(AU154=0,AV154&gt;0),$A211,0)</f>
        <v>0</v>
      </c>
      <c r="AW211" s="41">
        <f aca="true" t="shared" si="477" ref="AW211:AW231">IF(AND(AV154=0,AW154&gt;0),$A211,0)</f>
        <v>0</v>
      </c>
      <c r="AX211" s="41">
        <f aca="true" t="shared" si="478" ref="AX211:AX231">IF(AND(AW154=0,AX154&gt;0),$A211,0)</f>
        <v>0</v>
      </c>
      <c r="AY211" s="41">
        <f aca="true" t="shared" si="479" ref="AY211:AY231">IF(AND(AX154=0,AY154&gt;0),$A211,0)</f>
        <v>0</v>
      </c>
      <c r="AZ211" s="41">
        <f aca="true" t="shared" si="480" ref="AZ211:AZ231">IF(AND(AY154=0,AZ154&gt;0),$A211,0)</f>
        <v>0</v>
      </c>
      <c r="BA211" s="41">
        <f aca="true" t="shared" si="481" ref="BA211:BA231">IF(AND(AZ154=0,BA154&gt;0),$A211,0)</f>
        <v>0</v>
      </c>
      <c r="BB211" s="41">
        <f aca="true" t="shared" si="482" ref="BB211:BB231">IF(AND(BA154=0,BB154&gt;0),$A211,0)</f>
        <v>0</v>
      </c>
      <c r="BC211" s="41">
        <f aca="true" t="shared" si="483" ref="BC211:BC231">IF(AND(BB154=0,BC154&gt;0),$A211,0)</f>
        <v>0</v>
      </c>
      <c r="BD211" s="41">
        <f aca="true" t="shared" si="484" ref="BD211:BD231">IF(AND(BC154=0,BD154&gt;0),$A211,0)</f>
        <v>0</v>
      </c>
      <c r="BE211" s="41">
        <f aca="true" t="shared" si="485" ref="BE211:BE231">IF(AND(BD154=0,BE154&gt;0),$A211,0)</f>
        <v>0</v>
      </c>
      <c r="BF211" s="41">
        <f aca="true" t="shared" si="486" ref="BF211:BF231">IF(AND(BE154=0,BF154&gt;0),$A211,0)</f>
        <v>0</v>
      </c>
      <c r="BG211" s="41">
        <f t="shared" si="442"/>
        <v>0</v>
      </c>
      <c r="BI211" s="39">
        <f t="shared" si="443"/>
        <v>0</v>
      </c>
      <c r="BJ211" s="39">
        <f t="shared" si="444"/>
        <v>0</v>
      </c>
      <c r="BK211" s="39">
        <f t="shared" si="445"/>
        <v>0</v>
      </c>
      <c r="BL211" s="39">
        <f t="shared" si="446"/>
        <v>0</v>
      </c>
    </row>
    <row r="212" spans="1:64" s="44" customFormat="1" ht="12.75">
      <c r="A212" s="41">
        <f t="shared" si="447"/>
        <v>2750</v>
      </c>
      <c r="B212" s="53">
        <f t="shared" si="448"/>
        <v>9</v>
      </c>
      <c r="C212" s="41" t="s">
        <v>48</v>
      </c>
      <c r="D212" s="41"/>
      <c r="E212" s="41">
        <f t="shared" si="449"/>
        <v>0</v>
      </c>
      <c r="F212" s="41">
        <f aca="true" t="shared" si="487" ref="F212:P212">IF(AND(E155=0,F155&gt;0),$A212,0)</f>
        <v>0</v>
      </c>
      <c r="G212" s="41">
        <f t="shared" si="487"/>
        <v>0</v>
      </c>
      <c r="H212" s="41">
        <f t="shared" si="487"/>
        <v>0</v>
      </c>
      <c r="I212" s="41">
        <f t="shared" si="487"/>
        <v>0</v>
      </c>
      <c r="J212" s="41">
        <f t="shared" si="487"/>
        <v>0</v>
      </c>
      <c r="K212" s="41">
        <f t="shared" si="487"/>
        <v>0</v>
      </c>
      <c r="L212" s="41">
        <f t="shared" si="487"/>
        <v>0</v>
      </c>
      <c r="M212" s="41">
        <f t="shared" si="487"/>
        <v>0</v>
      </c>
      <c r="N212" s="41">
        <f t="shared" si="487"/>
        <v>0</v>
      </c>
      <c r="O212" s="41">
        <f t="shared" si="487"/>
        <v>0</v>
      </c>
      <c r="P212" s="41">
        <f t="shared" si="487"/>
        <v>0</v>
      </c>
      <c r="Q212" s="41">
        <f t="shared" si="438"/>
        <v>0</v>
      </c>
      <c r="R212" s="41"/>
      <c r="S212" s="41">
        <f t="shared" si="461"/>
        <v>0</v>
      </c>
      <c r="T212" s="41">
        <f aca="true" t="shared" si="488" ref="T212:AD212">IF(AND(S155=0,T155&gt;0),$A212,0)</f>
        <v>0</v>
      </c>
      <c r="U212" s="41">
        <f t="shared" si="488"/>
        <v>0</v>
      </c>
      <c r="V212" s="41">
        <f t="shared" si="488"/>
        <v>0</v>
      </c>
      <c r="W212" s="41">
        <f t="shared" si="488"/>
        <v>0</v>
      </c>
      <c r="X212" s="41">
        <f t="shared" si="488"/>
        <v>0</v>
      </c>
      <c r="Y212" s="41">
        <f t="shared" si="488"/>
        <v>0</v>
      </c>
      <c r="Z212" s="41">
        <f t="shared" si="488"/>
        <v>0</v>
      </c>
      <c r="AA212" s="41">
        <f t="shared" si="488"/>
        <v>0</v>
      </c>
      <c r="AB212" s="41">
        <f t="shared" si="488"/>
        <v>0</v>
      </c>
      <c r="AC212" s="41">
        <f t="shared" si="488"/>
        <v>0</v>
      </c>
      <c r="AD212" s="41">
        <f t="shared" si="488"/>
        <v>0</v>
      </c>
      <c r="AE212" s="41">
        <f t="shared" si="440"/>
        <v>0</v>
      </c>
      <c r="AF212" s="41"/>
      <c r="AG212" s="41">
        <f t="shared" si="463"/>
        <v>0</v>
      </c>
      <c r="AH212" s="41">
        <f t="shared" si="464"/>
        <v>0</v>
      </c>
      <c r="AI212" s="41">
        <f t="shared" si="465"/>
        <v>0</v>
      </c>
      <c r="AJ212" s="41">
        <f t="shared" si="466"/>
        <v>0</v>
      </c>
      <c r="AK212" s="41">
        <f t="shared" si="467"/>
        <v>0</v>
      </c>
      <c r="AL212" s="41">
        <f t="shared" si="468"/>
        <v>0</v>
      </c>
      <c r="AM212" s="41">
        <f t="shared" si="469"/>
        <v>0</v>
      </c>
      <c r="AN212" s="41">
        <f t="shared" si="470"/>
        <v>0</v>
      </c>
      <c r="AO212" s="41">
        <f t="shared" si="471"/>
        <v>0</v>
      </c>
      <c r="AP212" s="41">
        <f t="shared" si="472"/>
        <v>0</v>
      </c>
      <c r="AQ212" s="41">
        <f t="shared" si="473"/>
        <v>0</v>
      </c>
      <c r="AR212" s="41">
        <f t="shared" si="474"/>
        <v>0</v>
      </c>
      <c r="AS212" s="41">
        <f t="shared" si="441"/>
        <v>0</v>
      </c>
      <c r="AT212" s="41"/>
      <c r="AU212" s="41">
        <f t="shared" si="475"/>
        <v>0</v>
      </c>
      <c r="AV212" s="41">
        <f t="shared" si="476"/>
        <v>0</v>
      </c>
      <c r="AW212" s="41">
        <f t="shared" si="477"/>
        <v>0</v>
      </c>
      <c r="AX212" s="41">
        <f t="shared" si="478"/>
        <v>0</v>
      </c>
      <c r="AY212" s="41">
        <f t="shared" si="479"/>
        <v>0</v>
      </c>
      <c r="AZ212" s="41">
        <f t="shared" si="480"/>
        <v>0</v>
      </c>
      <c r="BA212" s="41">
        <f t="shared" si="481"/>
        <v>0</v>
      </c>
      <c r="BB212" s="41">
        <f t="shared" si="482"/>
        <v>0</v>
      </c>
      <c r="BC212" s="41">
        <f t="shared" si="483"/>
        <v>0</v>
      </c>
      <c r="BD212" s="41">
        <f t="shared" si="484"/>
        <v>0</v>
      </c>
      <c r="BE212" s="41">
        <f t="shared" si="485"/>
        <v>0</v>
      </c>
      <c r="BF212" s="41">
        <f t="shared" si="486"/>
        <v>0</v>
      </c>
      <c r="BG212" s="41">
        <f t="shared" si="442"/>
        <v>0</v>
      </c>
      <c r="BI212" s="39">
        <f t="shared" si="443"/>
        <v>0</v>
      </c>
      <c r="BJ212" s="39">
        <f t="shared" si="444"/>
        <v>0</v>
      </c>
      <c r="BK212" s="39">
        <f t="shared" si="445"/>
        <v>0</v>
      </c>
      <c r="BL212" s="39">
        <f t="shared" si="446"/>
        <v>0</v>
      </c>
    </row>
    <row r="213" spans="1:64" s="44" customFormat="1" ht="12.75">
      <c r="A213" s="41">
        <f t="shared" si="447"/>
        <v>2750</v>
      </c>
      <c r="B213" s="53">
        <f t="shared" si="448"/>
        <v>10</v>
      </c>
      <c r="C213" s="41" t="s">
        <v>48</v>
      </c>
      <c r="D213" s="41"/>
      <c r="E213" s="41">
        <f t="shared" si="449"/>
        <v>0</v>
      </c>
      <c r="F213" s="41">
        <f aca="true" t="shared" si="489" ref="F213:P213">IF(AND(E156=0,F156&gt;0),$A213,0)</f>
        <v>0</v>
      </c>
      <c r="G213" s="41">
        <f t="shared" si="489"/>
        <v>0</v>
      </c>
      <c r="H213" s="41">
        <f t="shared" si="489"/>
        <v>0</v>
      </c>
      <c r="I213" s="41">
        <f t="shared" si="489"/>
        <v>0</v>
      </c>
      <c r="J213" s="41">
        <f t="shared" si="489"/>
        <v>0</v>
      </c>
      <c r="K213" s="41">
        <f t="shared" si="489"/>
        <v>0</v>
      </c>
      <c r="L213" s="41">
        <f t="shared" si="489"/>
        <v>0</v>
      </c>
      <c r="M213" s="41">
        <f t="shared" si="489"/>
        <v>0</v>
      </c>
      <c r="N213" s="41">
        <f t="shared" si="489"/>
        <v>0</v>
      </c>
      <c r="O213" s="41">
        <f t="shared" si="489"/>
        <v>0</v>
      </c>
      <c r="P213" s="41">
        <f t="shared" si="489"/>
        <v>0</v>
      </c>
      <c r="Q213" s="41">
        <f t="shared" si="438"/>
        <v>0</v>
      </c>
      <c r="R213" s="41"/>
      <c r="S213" s="41">
        <f t="shared" si="461"/>
        <v>0</v>
      </c>
      <c r="T213" s="41">
        <f aca="true" t="shared" si="490" ref="T213:AD213">IF(AND(S156=0,T156&gt;0),$A213,0)</f>
        <v>0</v>
      </c>
      <c r="U213" s="41">
        <f t="shared" si="490"/>
        <v>0</v>
      </c>
      <c r="V213" s="41">
        <f t="shared" si="490"/>
        <v>0</v>
      </c>
      <c r="W213" s="41">
        <f t="shared" si="490"/>
        <v>0</v>
      </c>
      <c r="X213" s="41">
        <f t="shared" si="490"/>
        <v>0</v>
      </c>
      <c r="Y213" s="41">
        <f t="shared" si="490"/>
        <v>0</v>
      </c>
      <c r="Z213" s="41">
        <f t="shared" si="490"/>
        <v>0</v>
      </c>
      <c r="AA213" s="41">
        <f t="shared" si="490"/>
        <v>0</v>
      </c>
      <c r="AB213" s="41">
        <f t="shared" si="490"/>
        <v>0</v>
      </c>
      <c r="AC213" s="41">
        <f t="shared" si="490"/>
        <v>0</v>
      </c>
      <c r="AD213" s="41">
        <f t="shared" si="490"/>
        <v>0</v>
      </c>
      <c r="AE213" s="41">
        <f t="shared" si="440"/>
        <v>0</v>
      </c>
      <c r="AF213" s="41"/>
      <c r="AG213" s="41">
        <f t="shared" si="463"/>
        <v>0</v>
      </c>
      <c r="AH213" s="41">
        <f t="shared" si="464"/>
        <v>0</v>
      </c>
      <c r="AI213" s="41">
        <f t="shared" si="465"/>
        <v>0</v>
      </c>
      <c r="AJ213" s="41">
        <f t="shared" si="466"/>
        <v>0</v>
      </c>
      <c r="AK213" s="41">
        <f t="shared" si="467"/>
        <v>0</v>
      </c>
      <c r="AL213" s="41">
        <f t="shared" si="468"/>
        <v>0</v>
      </c>
      <c r="AM213" s="41">
        <f t="shared" si="469"/>
        <v>0</v>
      </c>
      <c r="AN213" s="41">
        <f t="shared" si="470"/>
        <v>0</v>
      </c>
      <c r="AO213" s="41">
        <f t="shared" si="471"/>
        <v>0</v>
      </c>
      <c r="AP213" s="41">
        <f t="shared" si="472"/>
        <v>0</v>
      </c>
      <c r="AQ213" s="41">
        <f t="shared" si="473"/>
        <v>0</v>
      </c>
      <c r="AR213" s="41">
        <f t="shared" si="474"/>
        <v>0</v>
      </c>
      <c r="AS213" s="41">
        <f t="shared" si="441"/>
        <v>0</v>
      </c>
      <c r="AT213" s="41"/>
      <c r="AU213" s="41">
        <f t="shared" si="475"/>
        <v>0</v>
      </c>
      <c r="AV213" s="41">
        <f t="shared" si="476"/>
        <v>0</v>
      </c>
      <c r="AW213" s="41">
        <f t="shared" si="477"/>
        <v>0</v>
      </c>
      <c r="AX213" s="41">
        <f t="shared" si="478"/>
        <v>0</v>
      </c>
      <c r="AY213" s="41">
        <f t="shared" si="479"/>
        <v>0</v>
      </c>
      <c r="AZ213" s="41">
        <f t="shared" si="480"/>
        <v>0</v>
      </c>
      <c r="BA213" s="41">
        <f t="shared" si="481"/>
        <v>0</v>
      </c>
      <c r="BB213" s="41">
        <f t="shared" si="482"/>
        <v>0</v>
      </c>
      <c r="BC213" s="41">
        <f t="shared" si="483"/>
        <v>0</v>
      </c>
      <c r="BD213" s="41">
        <f t="shared" si="484"/>
        <v>0</v>
      </c>
      <c r="BE213" s="41">
        <f t="shared" si="485"/>
        <v>0</v>
      </c>
      <c r="BF213" s="41">
        <f t="shared" si="486"/>
        <v>0</v>
      </c>
      <c r="BG213" s="41">
        <f t="shared" si="442"/>
        <v>0</v>
      </c>
      <c r="BI213" s="39">
        <f t="shared" si="443"/>
        <v>0</v>
      </c>
      <c r="BJ213" s="39">
        <f t="shared" si="444"/>
        <v>0</v>
      </c>
      <c r="BK213" s="39">
        <f t="shared" si="445"/>
        <v>0</v>
      </c>
      <c r="BL213" s="39">
        <f t="shared" si="446"/>
        <v>0</v>
      </c>
    </row>
    <row r="214" spans="1:64" s="44" customFormat="1" ht="12.75">
      <c r="A214" s="41">
        <f t="shared" si="447"/>
        <v>2750</v>
      </c>
      <c r="B214" s="53">
        <f t="shared" si="448"/>
        <v>11</v>
      </c>
      <c r="C214" s="41" t="s">
        <v>48</v>
      </c>
      <c r="D214" s="41"/>
      <c r="E214" s="41">
        <f t="shared" si="449"/>
        <v>0</v>
      </c>
      <c r="F214" s="41">
        <f aca="true" t="shared" si="491" ref="F214:P214">IF(AND(E157=0,F157&gt;0),$A214,0)</f>
        <v>0</v>
      </c>
      <c r="G214" s="41">
        <f t="shared" si="491"/>
        <v>0</v>
      </c>
      <c r="H214" s="41">
        <f t="shared" si="491"/>
        <v>0</v>
      </c>
      <c r="I214" s="41">
        <f t="shared" si="491"/>
        <v>0</v>
      </c>
      <c r="J214" s="41">
        <f t="shared" si="491"/>
        <v>0</v>
      </c>
      <c r="K214" s="41">
        <f t="shared" si="491"/>
        <v>0</v>
      </c>
      <c r="L214" s="41">
        <f t="shared" si="491"/>
        <v>0</v>
      </c>
      <c r="M214" s="41">
        <f t="shared" si="491"/>
        <v>0</v>
      </c>
      <c r="N214" s="41">
        <f t="shared" si="491"/>
        <v>0</v>
      </c>
      <c r="O214" s="41">
        <f t="shared" si="491"/>
        <v>0</v>
      </c>
      <c r="P214" s="41">
        <f t="shared" si="491"/>
        <v>0</v>
      </c>
      <c r="Q214" s="41">
        <f t="shared" si="438"/>
        <v>0</v>
      </c>
      <c r="R214" s="41"/>
      <c r="S214" s="41">
        <f t="shared" si="461"/>
        <v>0</v>
      </c>
      <c r="T214" s="41">
        <f aca="true" t="shared" si="492" ref="T214:AD214">IF(AND(S157=0,T157&gt;0),$A214,0)</f>
        <v>0</v>
      </c>
      <c r="U214" s="41">
        <f t="shared" si="492"/>
        <v>0</v>
      </c>
      <c r="V214" s="41">
        <f t="shared" si="492"/>
        <v>0</v>
      </c>
      <c r="W214" s="41">
        <f t="shared" si="492"/>
        <v>0</v>
      </c>
      <c r="X214" s="41">
        <f t="shared" si="492"/>
        <v>0</v>
      </c>
      <c r="Y214" s="41">
        <f t="shared" si="492"/>
        <v>0</v>
      </c>
      <c r="Z214" s="41">
        <f t="shared" si="492"/>
        <v>0</v>
      </c>
      <c r="AA214" s="41">
        <f t="shared" si="492"/>
        <v>0</v>
      </c>
      <c r="AB214" s="41">
        <f t="shared" si="492"/>
        <v>0</v>
      </c>
      <c r="AC214" s="41">
        <f t="shared" si="492"/>
        <v>0</v>
      </c>
      <c r="AD214" s="41">
        <f t="shared" si="492"/>
        <v>0</v>
      </c>
      <c r="AE214" s="41">
        <f t="shared" si="440"/>
        <v>0</v>
      </c>
      <c r="AF214" s="41"/>
      <c r="AG214" s="41">
        <f t="shared" si="463"/>
        <v>0</v>
      </c>
      <c r="AH214" s="41">
        <f t="shared" si="464"/>
        <v>0</v>
      </c>
      <c r="AI214" s="41">
        <f t="shared" si="465"/>
        <v>0</v>
      </c>
      <c r="AJ214" s="41">
        <f t="shared" si="466"/>
        <v>0</v>
      </c>
      <c r="AK214" s="41">
        <f t="shared" si="467"/>
        <v>0</v>
      </c>
      <c r="AL214" s="41">
        <f t="shared" si="468"/>
        <v>0</v>
      </c>
      <c r="AM214" s="41">
        <f t="shared" si="469"/>
        <v>0</v>
      </c>
      <c r="AN214" s="41">
        <f t="shared" si="470"/>
        <v>0</v>
      </c>
      <c r="AO214" s="41">
        <f t="shared" si="471"/>
        <v>0</v>
      </c>
      <c r="AP214" s="41">
        <f t="shared" si="472"/>
        <v>0</v>
      </c>
      <c r="AQ214" s="41">
        <f t="shared" si="473"/>
        <v>0</v>
      </c>
      <c r="AR214" s="41">
        <f t="shared" si="474"/>
        <v>0</v>
      </c>
      <c r="AS214" s="41">
        <f t="shared" si="441"/>
        <v>0</v>
      </c>
      <c r="AT214" s="41"/>
      <c r="AU214" s="41">
        <f t="shared" si="475"/>
        <v>0</v>
      </c>
      <c r="AV214" s="41">
        <f t="shared" si="476"/>
        <v>0</v>
      </c>
      <c r="AW214" s="41">
        <f t="shared" si="477"/>
        <v>0</v>
      </c>
      <c r="AX214" s="41">
        <f t="shared" si="478"/>
        <v>0</v>
      </c>
      <c r="AY214" s="41">
        <f t="shared" si="479"/>
        <v>0</v>
      </c>
      <c r="AZ214" s="41">
        <f t="shared" si="480"/>
        <v>0</v>
      </c>
      <c r="BA214" s="41">
        <f t="shared" si="481"/>
        <v>0</v>
      </c>
      <c r="BB214" s="41">
        <f t="shared" si="482"/>
        <v>0</v>
      </c>
      <c r="BC214" s="41">
        <f t="shared" si="483"/>
        <v>0</v>
      </c>
      <c r="BD214" s="41">
        <f t="shared" si="484"/>
        <v>0</v>
      </c>
      <c r="BE214" s="41">
        <f t="shared" si="485"/>
        <v>0</v>
      </c>
      <c r="BF214" s="41">
        <f t="shared" si="486"/>
        <v>0</v>
      </c>
      <c r="BG214" s="41">
        <f t="shared" si="442"/>
        <v>0</v>
      </c>
      <c r="BI214" s="39">
        <f t="shared" si="443"/>
        <v>0</v>
      </c>
      <c r="BJ214" s="39">
        <f t="shared" si="444"/>
        <v>0</v>
      </c>
      <c r="BK214" s="39">
        <f t="shared" si="445"/>
        <v>0</v>
      </c>
      <c r="BL214" s="39">
        <f t="shared" si="446"/>
        <v>0</v>
      </c>
    </row>
    <row r="215" spans="1:64" s="44" customFormat="1" ht="12.75">
      <c r="A215" s="41">
        <f t="shared" si="447"/>
        <v>2750</v>
      </c>
      <c r="B215" s="53">
        <f t="shared" si="448"/>
        <v>12</v>
      </c>
      <c r="C215" s="41" t="s">
        <v>49</v>
      </c>
      <c r="E215" s="41">
        <f t="shared" si="449"/>
        <v>0</v>
      </c>
      <c r="F215" s="41">
        <f aca="true" t="shared" si="493" ref="F215:P215">IF(AND(E158=0,F158&gt;0),$A215,0)</f>
        <v>0</v>
      </c>
      <c r="G215" s="41">
        <f t="shared" si="493"/>
        <v>0</v>
      </c>
      <c r="H215" s="41">
        <f t="shared" si="493"/>
        <v>0</v>
      </c>
      <c r="I215" s="41">
        <f t="shared" si="493"/>
        <v>0</v>
      </c>
      <c r="J215" s="41">
        <f t="shared" si="493"/>
        <v>0</v>
      </c>
      <c r="K215" s="41">
        <f t="shared" si="493"/>
        <v>0</v>
      </c>
      <c r="L215" s="41">
        <f t="shared" si="493"/>
        <v>0</v>
      </c>
      <c r="M215" s="41">
        <f t="shared" si="493"/>
        <v>0</v>
      </c>
      <c r="N215" s="41">
        <f t="shared" si="493"/>
        <v>0</v>
      </c>
      <c r="O215" s="41">
        <f t="shared" si="493"/>
        <v>0</v>
      </c>
      <c r="P215" s="41">
        <f t="shared" si="493"/>
        <v>0</v>
      </c>
      <c r="Q215" s="41">
        <f t="shared" si="438"/>
        <v>0</v>
      </c>
      <c r="R215" s="41"/>
      <c r="S215" s="41">
        <f t="shared" si="461"/>
        <v>0</v>
      </c>
      <c r="T215" s="41">
        <f aca="true" t="shared" si="494" ref="T215:AD215">IF(AND(S158=0,T158&gt;0),$A215,0)</f>
        <v>0</v>
      </c>
      <c r="U215" s="41">
        <f t="shared" si="494"/>
        <v>0</v>
      </c>
      <c r="V215" s="41">
        <f t="shared" si="494"/>
        <v>0</v>
      </c>
      <c r="W215" s="41">
        <f t="shared" si="494"/>
        <v>0</v>
      </c>
      <c r="X215" s="41">
        <f t="shared" si="494"/>
        <v>0</v>
      </c>
      <c r="Y215" s="41">
        <f t="shared" si="494"/>
        <v>0</v>
      </c>
      <c r="Z215" s="41">
        <f t="shared" si="494"/>
        <v>0</v>
      </c>
      <c r="AA215" s="41">
        <f t="shared" si="494"/>
        <v>0</v>
      </c>
      <c r="AB215" s="41">
        <f t="shared" si="494"/>
        <v>0</v>
      </c>
      <c r="AC215" s="41">
        <f t="shared" si="494"/>
        <v>0</v>
      </c>
      <c r="AD215" s="41">
        <f t="shared" si="494"/>
        <v>0</v>
      </c>
      <c r="AE215" s="41">
        <f t="shared" si="440"/>
        <v>0</v>
      </c>
      <c r="AF215" s="41"/>
      <c r="AG215" s="41">
        <f t="shared" si="463"/>
        <v>0</v>
      </c>
      <c r="AH215" s="41">
        <f t="shared" si="464"/>
        <v>0</v>
      </c>
      <c r="AI215" s="41">
        <f t="shared" si="465"/>
        <v>0</v>
      </c>
      <c r="AJ215" s="41">
        <f t="shared" si="466"/>
        <v>0</v>
      </c>
      <c r="AK215" s="41">
        <f t="shared" si="467"/>
        <v>0</v>
      </c>
      <c r="AL215" s="41">
        <f t="shared" si="468"/>
        <v>0</v>
      </c>
      <c r="AM215" s="41">
        <f t="shared" si="469"/>
        <v>0</v>
      </c>
      <c r="AN215" s="41">
        <f t="shared" si="470"/>
        <v>0</v>
      </c>
      <c r="AO215" s="41">
        <f t="shared" si="471"/>
        <v>0</v>
      </c>
      <c r="AP215" s="41">
        <f t="shared" si="472"/>
        <v>0</v>
      </c>
      <c r="AQ215" s="41">
        <f t="shared" si="473"/>
        <v>0</v>
      </c>
      <c r="AR215" s="41">
        <f t="shared" si="474"/>
        <v>0</v>
      </c>
      <c r="AS215" s="41">
        <f t="shared" si="441"/>
        <v>0</v>
      </c>
      <c r="AT215" s="41"/>
      <c r="AU215" s="41">
        <f t="shared" si="475"/>
        <v>0</v>
      </c>
      <c r="AV215" s="41">
        <f t="shared" si="476"/>
        <v>0</v>
      </c>
      <c r="AW215" s="41">
        <f t="shared" si="477"/>
        <v>0</v>
      </c>
      <c r="AX215" s="41">
        <f t="shared" si="478"/>
        <v>0</v>
      </c>
      <c r="AY215" s="41">
        <f t="shared" si="479"/>
        <v>0</v>
      </c>
      <c r="AZ215" s="41">
        <f t="shared" si="480"/>
        <v>0</v>
      </c>
      <c r="BA215" s="41">
        <f t="shared" si="481"/>
        <v>0</v>
      </c>
      <c r="BB215" s="41">
        <f t="shared" si="482"/>
        <v>0</v>
      </c>
      <c r="BC215" s="41">
        <f t="shared" si="483"/>
        <v>0</v>
      </c>
      <c r="BD215" s="41">
        <f t="shared" si="484"/>
        <v>0</v>
      </c>
      <c r="BE215" s="41">
        <f t="shared" si="485"/>
        <v>0</v>
      </c>
      <c r="BF215" s="41">
        <f t="shared" si="486"/>
        <v>0</v>
      </c>
      <c r="BG215" s="41">
        <f t="shared" si="442"/>
        <v>0</v>
      </c>
      <c r="BI215" s="39">
        <f t="shared" si="443"/>
        <v>0</v>
      </c>
      <c r="BJ215" s="39">
        <f t="shared" si="444"/>
        <v>0</v>
      </c>
      <c r="BK215" s="39">
        <f t="shared" si="445"/>
        <v>0</v>
      </c>
      <c r="BL215" s="39">
        <f t="shared" si="446"/>
        <v>0</v>
      </c>
    </row>
    <row r="216" spans="1:64" s="44" customFormat="1" ht="12.75">
      <c r="A216" s="41">
        <f t="shared" si="447"/>
        <v>2750</v>
      </c>
      <c r="B216" s="53">
        <f t="shared" si="448"/>
        <v>13</v>
      </c>
      <c r="C216" s="41" t="s">
        <v>62</v>
      </c>
      <c r="E216" s="41">
        <f t="shared" si="449"/>
        <v>0</v>
      </c>
      <c r="F216" s="41">
        <f aca="true" t="shared" si="495" ref="F216:P216">IF(AND(E159=0,F159&gt;0),$A216,0)</f>
        <v>0</v>
      </c>
      <c r="G216" s="41">
        <f t="shared" si="495"/>
        <v>0</v>
      </c>
      <c r="H216" s="41">
        <f t="shared" si="495"/>
        <v>0</v>
      </c>
      <c r="I216" s="41">
        <f t="shared" si="495"/>
        <v>0</v>
      </c>
      <c r="J216" s="41">
        <f t="shared" si="495"/>
        <v>0</v>
      </c>
      <c r="K216" s="41">
        <f t="shared" si="495"/>
        <v>0</v>
      </c>
      <c r="L216" s="41">
        <f t="shared" si="495"/>
        <v>0</v>
      </c>
      <c r="M216" s="41">
        <f t="shared" si="495"/>
        <v>0</v>
      </c>
      <c r="N216" s="41">
        <f t="shared" si="495"/>
        <v>0</v>
      </c>
      <c r="O216" s="41">
        <f t="shared" si="495"/>
        <v>0</v>
      </c>
      <c r="P216" s="41">
        <f t="shared" si="495"/>
        <v>0</v>
      </c>
      <c r="Q216" s="41">
        <f t="shared" si="438"/>
        <v>0</v>
      </c>
      <c r="R216" s="41"/>
      <c r="S216" s="41">
        <f t="shared" si="461"/>
        <v>0</v>
      </c>
      <c r="T216" s="41">
        <f aca="true" t="shared" si="496" ref="T216:AD216">IF(AND(S159=0,T159&gt;0),$A216,0)</f>
        <v>0</v>
      </c>
      <c r="U216" s="41">
        <f t="shared" si="496"/>
        <v>0</v>
      </c>
      <c r="V216" s="41">
        <f t="shared" si="496"/>
        <v>0</v>
      </c>
      <c r="W216" s="41">
        <f t="shared" si="496"/>
        <v>0</v>
      </c>
      <c r="X216" s="41">
        <f t="shared" si="496"/>
        <v>0</v>
      </c>
      <c r="Y216" s="41">
        <f t="shared" si="496"/>
        <v>0</v>
      </c>
      <c r="Z216" s="41">
        <f t="shared" si="496"/>
        <v>0</v>
      </c>
      <c r="AA216" s="41">
        <f t="shared" si="496"/>
        <v>0</v>
      </c>
      <c r="AB216" s="41">
        <f t="shared" si="496"/>
        <v>0</v>
      </c>
      <c r="AC216" s="41">
        <f t="shared" si="496"/>
        <v>0</v>
      </c>
      <c r="AD216" s="41">
        <f t="shared" si="496"/>
        <v>0</v>
      </c>
      <c r="AE216" s="41">
        <f t="shared" si="440"/>
        <v>0</v>
      </c>
      <c r="AF216" s="41"/>
      <c r="AG216" s="41">
        <f t="shared" si="463"/>
        <v>0</v>
      </c>
      <c r="AH216" s="41">
        <f t="shared" si="464"/>
        <v>0</v>
      </c>
      <c r="AI216" s="41">
        <f t="shared" si="465"/>
        <v>0</v>
      </c>
      <c r="AJ216" s="41">
        <f t="shared" si="466"/>
        <v>0</v>
      </c>
      <c r="AK216" s="41">
        <f t="shared" si="467"/>
        <v>0</v>
      </c>
      <c r="AL216" s="41">
        <f t="shared" si="468"/>
        <v>0</v>
      </c>
      <c r="AM216" s="41">
        <f t="shared" si="469"/>
        <v>0</v>
      </c>
      <c r="AN216" s="41">
        <f t="shared" si="470"/>
        <v>0</v>
      </c>
      <c r="AO216" s="41">
        <f t="shared" si="471"/>
        <v>0</v>
      </c>
      <c r="AP216" s="41">
        <f t="shared" si="472"/>
        <v>0</v>
      </c>
      <c r="AQ216" s="41">
        <f t="shared" si="473"/>
        <v>0</v>
      </c>
      <c r="AR216" s="41">
        <f t="shared" si="474"/>
        <v>0</v>
      </c>
      <c r="AS216" s="41">
        <f t="shared" si="441"/>
        <v>0</v>
      </c>
      <c r="AT216" s="41"/>
      <c r="AU216" s="41">
        <f t="shared" si="475"/>
        <v>0</v>
      </c>
      <c r="AV216" s="41">
        <f t="shared" si="476"/>
        <v>0</v>
      </c>
      <c r="AW216" s="41">
        <f t="shared" si="477"/>
        <v>0</v>
      </c>
      <c r="AX216" s="41">
        <f t="shared" si="478"/>
        <v>0</v>
      </c>
      <c r="AY216" s="41">
        <f t="shared" si="479"/>
        <v>0</v>
      </c>
      <c r="AZ216" s="41">
        <f t="shared" si="480"/>
        <v>0</v>
      </c>
      <c r="BA216" s="41">
        <f t="shared" si="481"/>
        <v>0</v>
      </c>
      <c r="BB216" s="41">
        <f t="shared" si="482"/>
        <v>0</v>
      </c>
      <c r="BC216" s="41">
        <f t="shared" si="483"/>
        <v>0</v>
      </c>
      <c r="BD216" s="41">
        <f t="shared" si="484"/>
        <v>0</v>
      </c>
      <c r="BE216" s="41">
        <f t="shared" si="485"/>
        <v>0</v>
      </c>
      <c r="BF216" s="41">
        <f t="shared" si="486"/>
        <v>0</v>
      </c>
      <c r="BG216" s="41">
        <f t="shared" si="442"/>
        <v>0</v>
      </c>
      <c r="BI216" s="39">
        <f t="shared" si="443"/>
        <v>0</v>
      </c>
      <c r="BJ216" s="39">
        <f t="shared" si="444"/>
        <v>0</v>
      </c>
      <c r="BK216" s="39">
        <f t="shared" si="445"/>
        <v>0</v>
      </c>
      <c r="BL216" s="39">
        <f t="shared" si="446"/>
        <v>0</v>
      </c>
    </row>
    <row r="217" spans="1:64" s="44" customFormat="1" ht="12.75">
      <c r="A217" s="41">
        <f t="shared" si="447"/>
        <v>2750</v>
      </c>
      <c r="B217" s="53">
        <f t="shared" si="448"/>
        <v>14</v>
      </c>
      <c r="C217" s="41" t="s">
        <v>62</v>
      </c>
      <c r="E217" s="41">
        <f t="shared" si="449"/>
        <v>0</v>
      </c>
      <c r="F217" s="41">
        <f aca="true" t="shared" si="497" ref="F217:P217">IF(AND(E160=0,F160&gt;0),$A217,0)</f>
        <v>0</v>
      </c>
      <c r="G217" s="41">
        <f t="shared" si="497"/>
        <v>0</v>
      </c>
      <c r="H217" s="41">
        <f t="shared" si="497"/>
        <v>0</v>
      </c>
      <c r="I217" s="41">
        <f t="shared" si="497"/>
        <v>0</v>
      </c>
      <c r="J217" s="41">
        <f t="shared" si="497"/>
        <v>0</v>
      </c>
      <c r="K217" s="41">
        <f t="shared" si="497"/>
        <v>0</v>
      </c>
      <c r="L217" s="41">
        <f t="shared" si="497"/>
        <v>0</v>
      </c>
      <c r="M217" s="41">
        <f t="shared" si="497"/>
        <v>0</v>
      </c>
      <c r="N217" s="41">
        <f t="shared" si="497"/>
        <v>0</v>
      </c>
      <c r="O217" s="41">
        <f t="shared" si="497"/>
        <v>0</v>
      </c>
      <c r="P217" s="41">
        <f t="shared" si="497"/>
        <v>0</v>
      </c>
      <c r="Q217" s="41">
        <f t="shared" si="438"/>
        <v>0</v>
      </c>
      <c r="R217" s="41"/>
      <c r="S217" s="41">
        <f t="shared" si="461"/>
        <v>0</v>
      </c>
      <c r="T217" s="41">
        <f aca="true" t="shared" si="498" ref="T217:AD217">IF(AND(S160=0,T160&gt;0),$A217,0)</f>
        <v>0</v>
      </c>
      <c r="U217" s="41">
        <f t="shared" si="498"/>
        <v>0</v>
      </c>
      <c r="V217" s="41">
        <f t="shared" si="498"/>
        <v>0</v>
      </c>
      <c r="W217" s="41">
        <f t="shared" si="498"/>
        <v>0</v>
      </c>
      <c r="X217" s="41">
        <f t="shared" si="498"/>
        <v>0</v>
      </c>
      <c r="Y217" s="41">
        <f t="shared" si="498"/>
        <v>0</v>
      </c>
      <c r="Z217" s="41">
        <f t="shared" si="498"/>
        <v>0</v>
      </c>
      <c r="AA217" s="41">
        <f t="shared" si="498"/>
        <v>0</v>
      </c>
      <c r="AB217" s="41">
        <f t="shared" si="498"/>
        <v>0</v>
      </c>
      <c r="AC217" s="41">
        <f t="shared" si="498"/>
        <v>0</v>
      </c>
      <c r="AD217" s="41">
        <f t="shared" si="498"/>
        <v>0</v>
      </c>
      <c r="AE217" s="41">
        <f t="shared" si="440"/>
        <v>0</v>
      </c>
      <c r="AF217" s="41"/>
      <c r="AG217" s="41">
        <f t="shared" si="463"/>
        <v>0</v>
      </c>
      <c r="AH217" s="41">
        <f t="shared" si="464"/>
        <v>0</v>
      </c>
      <c r="AI217" s="41">
        <f t="shared" si="465"/>
        <v>0</v>
      </c>
      <c r="AJ217" s="41">
        <f t="shared" si="466"/>
        <v>0</v>
      </c>
      <c r="AK217" s="41">
        <f t="shared" si="467"/>
        <v>0</v>
      </c>
      <c r="AL217" s="41">
        <f t="shared" si="468"/>
        <v>0</v>
      </c>
      <c r="AM217" s="41">
        <f t="shared" si="469"/>
        <v>0</v>
      </c>
      <c r="AN217" s="41">
        <f t="shared" si="470"/>
        <v>0</v>
      </c>
      <c r="AO217" s="41">
        <f t="shared" si="471"/>
        <v>0</v>
      </c>
      <c r="AP217" s="41">
        <f t="shared" si="472"/>
        <v>0</v>
      </c>
      <c r="AQ217" s="41">
        <f t="shared" si="473"/>
        <v>0</v>
      </c>
      <c r="AR217" s="41">
        <f t="shared" si="474"/>
        <v>0</v>
      </c>
      <c r="AS217" s="41">
        <f t="shared" si="441"/>
        <v>0</v>
      </c>
      <c r="AT217" s="41"/>
      <c r="AU217" s="41">
        <f t="shared" si="475"/>
        <v>0</v>
      </c>
      <c r="AV217" s="41">
        <f t="shared" si="476"/>
        <v>0</v>
      </c>
      <c r="AW217" s="41">
        <f t="shared" si="477"/>
        <v>0</v>
      </c>
      <c r="AX217" s="41">
        <f t="shared" si="478"/>
        <v>0</v>
      </c>
      <c r="AY217" s="41">
        <f t="shared" si="479"/>
        <v>0</v>
      </c>
      <c r="AZ217" s="41">
        <f t="shared" si="480"/>
        <v>0</v>
      </c>
      <c r="BA217" s="41">
        <f t="shared" si="481"/>
        <v>0</v>
      </c>
      <c r="BB217" s="41">
        <f t="shared" si="482"/>
        <v>0</v>
      </c>
      <c r="BC217" s="41">
        <f t="shared" si="483"/>
        <v>0</v>
      </c>
      <c r="BD217" s="41">
        <f t="shared" si="484"/>
        <v>0</v>
      </c>
      <c r="BE217" s="41">
        <f t="shared" si="485"/>
        <v>0</v>
      </c>
      <c r="BF217" s="41">
        <f t="shared" si="486"/>
        <v>0</v>
      </c>
      <c r="BG217" s="41">
        <f t="shared" si="442"/>
        <v>0</v>
      </c>
      <c r="BI217" s="39">
        <f t="shared" si="443"/>
        <v>0</v>
      </c>
      <c r="BJ217" s="39">
        <f t="shared" si="444"/>
        <v>0</v>
      </c>
      <c r="BK217" s="39">
        <f t="shared" si="445"/>
        <v>0</v>
      </c>
      <c r="BL217" s="39">
        <f t="shared" si="446"/>
        <v>0</v>
      </c>
    </row>
    <row r="218" spans="1:64" s="44" customFormat="1" ht="12.75">
      <c r="A218" s="41">
        <f t="shared" si="447"/>
        <v>2750</v>
      </c>
      <c r="B218" s="53">
        <f t="shared" si="448"/>
        <v>15</v>
      </c>
      <c r="C218" s="41" t="s">
        <v>62</v>
      </c>
      <c r="E218" s="41">
        <f t="shared" si="449"/>
        <v>0</v>
      </c>
      <c r="F218" s="41">
        <f aca="true" t="shared" si="499" ref="F218:P218">IF(AND(E161=0,F161&gt;0),$A218,0)</f>
        <v>0</v>
      </c>
      <c r="G218" s="41">
        <f t="shared" si="499"/>
        <v>0</v>
      </c>
      <c r="H218" s="41">
        <f t="shared" si="499"/>
        <v>0</v>
      </c>
      <c r="I218" s="41">
        <f t="shared" si="499"/>
        <v>0</v>
      </c>
      <c r="J218" s="41">
        <f t="shared" si="499"/>
        <v>0</v>
      </c>
      <c r="K218" s="41">
        <f t="shared" si="499"/>
        <v>0</v>
      </c>
      <c r="L218" s="41">
        <f t="shared" si="499"/>
        <v>0</v>
      </c>
      <c r="M218" s="41">
        <f t="shared" si="499"/>
        <v>0</v>
      </c>
      <c r="N218" s="41">
        <f t="shared" si="499"/>
        <v>0</v>
      </c>
      <c r="O218" s="41">
        <f t="shared" si="499"/>
        <v>0</v>
      </c>
      <c r="P218" s="41">
        <f t="shared" si="499"/>
        <v>0</v>
      </c>
      <c r="Q218" s="41">
        <f t="shared" si="438"/>
        <v>0</v>
      </c>
      <c r="R218" s="41"/>
      <c r="S218" s="41">
        <f t="shared" si="461"/>
        <v>0</v>
      </c>
      <c r="T218" s="41">
        <f aca="true" t="shared" si="500" ref="T218:AD218">IF(AND(S161=0,T161&gt;0),$A218,0)</f>
        <v>0</v>
      </c>
      <c r="U218" s="41">
        <f t="shared" si="500"/>
        <v>0</v>
      </c>
      <c r="V218" s="41">
        <f t="shared" si="500"/>
        <v>0</v>
      </c>
      <c r="W218" s="41">
        <f t="shared" si="500"/>
        <v>0</v>
      </c>
      <c r="X218" s="41">
        <f t="shared" si="500"/>
        <v>0</v>
      </c>
      <c r="Y218" s="41">
        <f t="shared" si="500"/>
        <v>0</v>
      </c>
      <c r="Z218" s="41">
        <f t="shared" si="500"/>
        <v>0</v>
      </c>
      <c r="AA218" s="41">
        <f t="shared" si="500"/>
        <v>0</v>
      </c>
      <c r="AB218" s="41">
        <f t="shared" si="500"/>
        <v>0</v>
      </c>
      <c r="AC218" s="41">
        <f t="shared" si="500"/>
        <v>0</v>
      </c>
      <c r="AD218" s="41">
        <f t="shared" si="500"/>
        <v>0</v>
      </c>
      <c r="AE218" s="41">
        <f t="shared" si="440"/>
        <v>0</v>
      </c>
      <c r="AF218" s="41"/>
      <c r="AG218" s="41">
        <f t="shared" si="463"/>
        <v>0</v>
      </c>
      <c r="AH218" s="41">
        <f t="shared" si="464"/>
        <v>0</v>
      </c>
      <c r="AI218" s="41">
        <f t="shared" si="465"/>
        <v>0</v>
      </c>
      <c r="AJ218" s="41">
        <f t="shared" si="466"/>
        <v>0</v>
      </c>
      <c r="AK218" s="41">
        <f t="shared" si="467"/>
        <v>0</v>
      </c>
      <c r="AL218" s="41">
        <f t="shared" si="468"/>
        <v>0</v>
      </c>
      <c r="AM218" s="41">
        <f t="shared" si="469"/>
        <v>0</v>
      </c>
      <c r="AN218" s="41">
        <f t="shared" si="470"/>
        <v>0</v>
      </c>
      <c r="AO218" s="41">
        <f t="shared" si="471"/>
        <v>0</v>
      </c>
      <c r="AP218" s="41">
        <f t="shared" si="472"/>
        <v>0</v>
      </c>
      <c r="AQ218" s="41">
        <f t="shared" si="473"/>
        <v>0</v>
      </c>
      <c r="AR218" s="41">
        <f t="shared" si="474"/>
        <v>0</v>
      </c>
      <c r="AS218" s="41">
        <f t="shared" si="441"/>
        <v>0</v>
      </c>
      <c r="AT218" s="41"/>
      <c r="AU218" s="41">
        <f t="shared" si="475"/>
        <v>0</v>
      </c>
      <c r="AV218" s="41">
        <f t="shared" si="476"/>
        <v>0</v>
      </c>
      <c r="AW218" s="41">
        <f t="shared" si="477"/>
        <v>0</v>
      </c>
      <c r="AX218" s="41">
        <f t="shared" si="478"/>
        <v>0</v>
      </c>
      <c r="AY218" s="41">
        <f t="shared" si="479"/>
        <v>0</v>
      </c>
      <c r="AZ218" s="41">
        <f t="shared" si="480"/>
        <v>0</v>
      </c>
      <c r="BA218" s="41">
        <f t="shared" si="481"/>
        <v>0</v>
      </c>
      <c r="BB218" s="41">
        <f t="shared" si="482"/>
        <v>0</v>
      </c>
      <c r="BC218" s="41">
        <f t="shared" si="483"/>
        <v>0</v>
      </c>
      <c r="BD218" s="41">
        <f t="shared" si="484"/>
        <v>0</v>
      </c>
      <c r="BE218" s="41">
        <f t="shared" si="485"/>
        <v>0</v>
      </c>
      <c r="BF218" s="41">
        <f t="shared" si="486"/>
        <v>0</v>
      </c>
      <c r="BG218" s="41">
        <f t="shared" si="442"/>
        <v>0</v>
      </c>
      <c r="BI218" s="39">
        <f t="shared" si="443"/>
        <v>0</v>
      </c>
      <c r="BJ218" s="39">
        <f t="shared" si="444"/>
        <v>0</v>
      </c>
      <c r="BK218" s="39">
        <f t="shared" si="445"/>
        <v>0</v>
      </c>
      <c r="BL218" s="39">
        <f t="shared" si="446"/>
        <v>0</v>
      </c>
    </row>
    <row r="219" spans="1:64" s="44" customFormat="1" ht="12.75">
      <c r="A219" s="41">
        <f t="shared" si="447"/>
        <v>2750</v>
      </c>
      <c r="B219" s="53">
        <f t="shared" si="448"/>
        <v>16</v>
      </c>
      <c r="C219" s="41" t="s">
        <v>62</v>
      </c>
      <c r="E219" s="41">
        <f t="shared" si="449"/>
        <v>2750</v>
      </c>
      <c r="F219" s="41">
        <f aca="true" t="shared" si="501" ref="F219:P219">IF(AND(E162=0,F162&gt;0),$A219,0)</f>
        <v>0</v>
      </c>
      <c r="G219" s="41">
        <f t="shared" si="501"/>
        <v>0</v>
      </c>
      <c r="H219" s="41">
        <f t="shared" si="501"/>
        <v>0</v>
      </c>
      <c r="I219" s="41">
        <f t="shared" si="501"/>
        <v>0</v>
      </c>
      <c r="J219" s="41">
        <f t="shared" si="501"/>
        <v>0</v>
      </c>
      <c r="K219" s="41">
        <f t="shared" si="501"/>
        <v>0</v>
      </c>
      <c r="L219" s="41">
        <f t="shared" si="501"/>
        <v>0</v>
      </c>
      <c r="M219" s="41">
        <f t="shared" si="501"/>
        <v>0</v>
      </c>
      <c r="N219" s="41">
        <f t="shared" si="501"/>
        <v>0</v>
      </c>
      <c r="O219" s="41">
        <f t="shared" si="501"/>
        <v>0</v>
      </c>
      <c r="P219" s="41">
        <f t="shared" si="501"/>
        <v>0</v>
      </c>
      <c r="Q219" s="41">
        <f t="shared" si="438"/>
        <v>2750</v>
      </c>
      <c r="R219" s="41"/>
      <c r="S219" s="41">
        <f t="shared" si="461"/>
        <v>0</v>
      </c>
      <c r="T219" s="41">
        <f aca="true" t="shared" si="502" ref="T219:AD219">IF(AND(S162=0,T162&gt;0),$A219,0)</f>
        <v>0</v>
      </c>
      <c r="U219" s="41">
        <f t="shared" si="502"/>
        <v>0</v>
      </c>
      <c r="V219" s="41">
        <f t="shared" si="502"/>
        <v>0</v>
      </c>
      <c r="W219" s="41">
        <f t="shared" si="502"/>
        <v>0</v>
      </c>
      <c r="X219" s="41">
        <f t="shared" si="502"/>
        <v>0</v>
      </c>
      <c r="Y219" s="41">
        <f t="shared" si="502"/>
        <v>0</v>
      </c>
      <c r="Z219" s="41">
        <f t="shared" si="502"/>
        <v>0</v>
      </c>
      <c r="AA219" s="41">
        <f t="shared" si="502"/>
        <v>0</v>
      </c>
      <c r="AB219" s="41">
        <f t="shared" si="502"/>
        <v>0</v>
      </c>
      <c r="AC219" s="41">
        <f t="shared" si="502"/>
        <v>0</v>
      </c>
      <c r="AD219" s="41">
        <f t="shared" si="502"/>
        <v>0</v>
      </c>
      <c r="AE219" s="41">
        <f t="shared" si="440"/>
        <v>0</v>
      </c>
      <c r="AF219" s="41"/>
      <c r="AG219" s="41">
        <f t="shared" si="463"/>
        <v>0</v>
      </c>
      <c r="AH219" s="41">
        <f t="shared" si="464"/>
        <v>0</v>
      </c>
      <c r="AI219" s="41">
        <f t="shared" si="465"/>
        <v>0</v>
      </c>
      <c r="AJ219" s="41">
        <f t="shared" si="466"/>
        <v>0</v>
      </c>
      <c r="AK219" s="41">
        <f t="shared" si="467"/>
        <v>0</v>
      </c>
      <c r="AL219" s="41">
        <f t="shared" si="468"/>
        <v>0</v>
      </c>
      <c r="AM219" s="41">
        <f t="shared" si="469"/>
        <v>0</v>
      </c>
      <c r="AN219" s="41">
        <f t="shared" si="470"/>
        <v>0</v>
      </c>
      <c r="AO219" s="41">
        <f t="shared" si="471"/>
        <v>0</v>
      </c>
      <c r="AP219" s="41">
        <f t="shared" si="472"/>
        <v>0</v>
      </c>
      <c r="AQ219" s="41">
        <f t="shared" si="473"/>
        <v>0</v>
      </c>
      <c r="AR219" s="41">
        <f t="shared" si="474"/>
        <v>0</v>
      </c>
      <c r="AS219" s="41">
        <f t="shared" si="441"/>
        <v>0</v>
      </c>
      <c r="AT219" s="41"/>
      <c r="AU219" s="41">
        <f t="shared" si="475"/>
        <v>0</v>
      </c>
      <c r="AV219" s="41">
        <f t="shared" si="476"/>
        <v>0</v>
      </c>
      <c r="AW219" s="41">
        <f t="shared" si="477"/>
        <v>0</v>
      </c>
      <c r="AX219" s="41">
        <f t="shared" si="478"/>
        <v>0</v>
      </c>
      <c r="AY219" s="41">
        <f t="shared" si="479"/>
        <v>0</v>
      </c>
      <c r="AZ219" s="41">
        <f t="shared" si="480"/>
        <v>0</v>
      </c>
      <c r="BA219" s="41">
        <f t="shared" si="481"/>
        <v>0</v>
      </c>
      <c r="BB219" s="41">
        <f t="shared" si="482"/>
        <v>0</v>
      </c>
      <c r="BC219" s="41">
        <f t="shared" si="483"/>
        <v>0</v>
      </c>
      <c r="BD219" s="41">
        <f t="shared" si="484"/>
        <v>0</v>
      </c>
      <c r="BE219" s="41">
        <f t="shared" si="485"/>
        <v>0</v>
      </c>
      <c r="BF219" s="41">
        <f t="shared" si="486"/>
        <v>0</v>
      </c>
      <c r="BG219" s="41">
        <f t="shared" si="442"/>
        <v>0</v>
      </c>
      <c r="BI219" s="39">
        <f t="shared" si="443"/>
        <v>2750</v>
      </c>
      <c r="BJ219" s="39">
        <f t="shared" si="444"/>
        <v>0</v>
      </c>
      <c r="BK219" s="39">
        <f t="shared" si="445"/>
        <v>0</v>
      </c>
      <c r="BL219" s="39">
        <f t="shared" si="446"/>
        <v>0</v>
      </c>
    </row>
    <row r="220" spans="1:64" s="44" customFormat="1" ht="12.75">
      <c r="A220" s="41">
        <f t="shared" si="447"/>
        <v>2750</v>
      </c>
      <c r="B220" s="53">
        <f t="shared" si="448"/>
        <v>17</v>
      </c>
      <c r="C220" s="41" t="s">
        <v>62</v>
      </c>
      <c r="E220" s="41">
        <f t="shared" si="449"/>
        <v>0</v>
      </c>
      <c r="F220" s="41">
        <f aca="true" t="shared" si="503" ref="F220:P220">IF(AND(E163=0,F163&gt;0),$A220,0)</f>
        <v>0</v>
      </c>
      <c r="G220" s="41">
        <f t="shared" si="503"/>
        <v>0</v>
      </c>
      <c r="H220" s="41">
        <f t="shared" si="503"/>
        <v>0</v>
      </c>
      <c r="I220" s="41">
        <f t="shared" si="503"/>
        <v>0</v>
      </c>
      <c r="J220" s="41">
        <f t="shared" si="503"/>
        <v>0</v>
      </c>
      <c r="K220" s="41">
        <f t="shared" si="503"/>
        <v>0</v>
      </c>
      <c r="L220" s="41">
        <f t="shared" si="503"/>
        <v>0</v>
      </c>
      <c r="M220" s="41">
        <f t="shared" si="503"/>
        <v>0</v>
      </c>
      <c r="N220" s="41">
        <f t="shared" si="503"/>
        <v>0</v>
      </c>
      <c r="O220" s="41">
        <f t="shared" si="503"/>
        <v>0</v>
      </c>
      <c r="P220" s="41">
        <f t="shared" si="503"/>
        <v>0</v>
      </c>
      <c r="Q220" s="41">
        <f t="shared" si="438"/>
        <v>0</v>
      </c>
      <c r="R220" s="41"/>
      <c r="S220" s="41">
        <f t="shared" si="461"/>
        <v>0</v>
      </c>
      <c r="T220" s="41">
        <f aca="true" t="shared" si="504" ref="T220:AD220">IF(AND(S163=0,T163&gt;0),$A220,0)</f>
        <v>0</v>
      </c>
      <c r="U220" s="41">
        <f t="shared" si="504"/>
        <v>0</v>
      </c>
      <c r="V220" s="41">
        <f t="shared" si="504"/>
        <v>0</v>
      </c>
      <c r="W220" s="41">
        <f t="shared" si="504"/>
        <v>0</v>
      </c>
      <c r="X220" s="41">
        <f t="shared" si="504"/>
        <v>0</v>
      </c>
      <c r="Y220" s="41">
        <f t="shared" si="504"/>
        <v>0</v>
      </c>
      <c r="Z220" s="41">
        <f t="shared" si="504"/>
        <v>0</v>
      </c>
      <c r="AA220" s="41">
        <f t="shared" si="504"/>
        <v>0</v>
      </c>
      <c r="AB220" s="41">
        <f t="shared" si="504"/>
        <v>0</v>
      </c>
      <c r="AC220" s="41">
        <f t="shared" si="504"/>
        <v>0</v>
      </c>
      <c r="AD220" s="41">
        <f t="shared" si="504"/>
        <v>0</v>
      </c>
      <c r="AE220" s="41">
        <f t="shared" si="440"/>
        <v>0</v>
      </c>
      <c r="AF220" s="41"/>
      <c r="AG220" s="41">
        <f t="shared" si="463"/>
        <v>0</v>
      </c>
      <c r="AH220" s="41">
        <f t="shared" si="464"/>
        <v>0</v>
      </c>
      <c r="AI220" s="41">
        <f t="shared" si="465"/>
        <v>0</v>
      </c>
      <c r="AJ220" s="41">
        <f t="shared" si="466"/>
        <v>0</v>
      </c>
      <c r="AK220" s="41">
        <f t="shared" si="467"/>
        <v>0</v>
      </c>
      <c r="AL220" s="41">
        <f t="shared" si="468"/>
        <v>0</v>
      </c>
      <c r="AM220" s="41">
        <f t="shared" si="469"/>
        <v>0</v>
      </c>
      <c r="AN220" s="41">
        <f t="shared" si="470"/>
        <v>0</v>
      </c>
      <c r="AO220" s="41">
        <f t="shared" si="471"/>
        <v>0</v>
      </c>
      <c r="AP220" s="41">
        <f t="shared" si="472"/>
        <v>0</v>
      </c>
      <c r="AQ220" s="41">
        <f t="shared" si="473"/>
        <v>0</v>
      </c>
      <c r="AR220" s="41">
        <f t="shared" si="474"/>
        <v>0</v>
      </c>
      <c r="AS220" s="41">
        <f t="shared" si="441"/>
        <v>0</v>
      </c>
      <c r="AT220" s="41"/>
      <c r="AU220" s="41">
        <f t="shared" si="475"/>
        <v>0</v>
      </c>
      <c r="AV220" s="41">
        <f t="shared" si="476"/>
        <v>0</v>
      </c>
      <c r="AW220" s="41">
        <f t="shared" si="477"/>
        <v>0</v>
      </c>
      <c r="AX220" s="41">
        <f t="shared" si="478"/>
        <v>0</v>
      </c>
      <c r="AY220" s="41">
        <f t="shared" si="479"/>
        <v>0</v>
      </c>
      <c r="AZ220" s="41">
        <f t="shared" si="480"/>
        <v>0</v>
      </c>
      <c r="BA220" s="41">
        <f t="shared" si="481"/>
        <v>0</v>
      </c>
      <c r="BB220" s="41">
        <f t="shared" si="482"/>
        <v>0</v>
      </c>
      <c r="BC220" s="41">
        <f t="shared" si="483"/>
        <v>0</v>
      </c>
      <c r="BD220" s="41">
        <f t="shared" si="484"/>
        <v>0</v>
      </c>
      <c r="BE220" s="41">
        <f t="shared" si="485"/>
        <v>0</v>
      </c>
      <c r="BF220" s="41">
        <f t="shared" si="486"/>
        <v>0</v>
      </c>
      <c r="BG220" s="41">
        <f t="shared" si="442"/>
        <v>0</v>
      </c>
      <c r="BI220" s="39">
        <f t="shared" si="443"/>
        <v>0</v>
      </c>
      <c r="BJ220" s="39">
        <f t="shared" si="444"/>
        <v>0</v>
      </c>
      <c r="BK220" s="39">
        <f t="shared" si="445"/>
        <v>0</v>
      </c>
      <c r="BL220" s="39">
        <f t="shared" si="446"/>
        <v>0</v>
      </c>
    </row>
    <row r="221" spans="1:64" s="44" customFormat="1" ht="12.75">
      <c r="A221" s="41">
        <f t="shared" si="447"/>
        <v>2750</v>
      </c>
      <c r="B221" s="53">
        <f t="shared" si="448"/>
        <v>18</v>
      </c>
      <c r="C221" s="41" t="s">
        <v>62</v>
      </c>
      <c r="E221" s="41">
        <f t="shared" si="449"/>
        <v>0</v>
      </c>
      <c r="F221" s="41">
        <f aca="true" t="shared" si="505" ref="F221:P221">IF(AND(E164=0,F164&gt;0),$A221,0)</f>
        <v>0</v>
      </c>
      <c r="G221" s="41">
        <f t="shared" si="505"/>
        <v>0</v>
      </c>
      <c r="H221" s="41">
        <f t="shared" si="505"/>
        <v>0</v>
      </c>
      <c r="I221" s="41">
        <f t="shared" si="505"/>
        <v>0</v>
      </c>
      <c r="J221" s="41">
        <f t="shared" si="505"/>
        <v>0</v>
      </c>
      <c r="K221" s="41">
        <f t="shared" si="505"/>
        <v>0</v>
      </c>
      <c r="L221" s="41">
        <f t="shared" si="505"/>
        <v>0</v>
      </c>
      <c r="M221" s="41">
        <f t="shared" si="505"/>
        <v>0</v>
      </c>
      <c r="N221" s="41">
        <f t="shared" si="505"/>
        <v>0</v>
      </c>
      <c r="O221" s="41">
        <f t="shared" si="505"/>
        <v>0</v>
      </c>
      <c r="P221" s="41">
        <f t="shared" si="505"/>
        <v>0</v>
      </c>
      <c r="Q221" s="41">
        <f t="shared" si="438"/>
        <v>0</v>
      </c>
      <c r="R221" s="41"/>
      <c r="S221" s="41">
        <f t="shared" si="461"/>
        <v>0</v>
      </c>
      <c r="T221" s="41">
        <f aca="true" t="shared" si="506" ref="T221:AD221">IF(AND(S164=0,T164&gt;0),$A221,0)</f>
        <v>0</v>
      </c>
      <c r="U221" s="41">
        <f t="shared" si="506"/>
        <v>0</v>
      </c>
      <c r="V221" s="41">
        <f t="shared" si="506"/>
        <v>0</v>
      </c>
      <c r="W221" s="41">
        <f t="shared" si="506"/>
        <v>0</v>
      </c>
      <c r="X221" s="41">
        <f t="shared" si="506"/>
        <v>0</v>
      </c>
      <c r="Y221" s="41">
        <f t="shared" si="506"/>
        <v>0</v>
      </c>
      <c r="Z221" s="41">
        <f t="shared" si="506"/>
        <v>0</v>
      </c>
      <c r="AA221" s="41">
        <f t="shared" si="506"/>
        <v>0</v>
      </c>
      <c r="AB221" s="41">
        <f t="shared" si="506"/>
        <v>0</v>
      </c>
      <c r="AC221" s="41">
        <f t="shared" si="506"/>
        <v>0</v>
      </c>
      <c r="AD221" s="41">
        <f t="shared" si="506"/>
        <v>0</v>
      </c>
      <c r="AE221" s="41">
        <f t="shared" si="440"/>
        <v>0</v>
      </c>
      <c r="AF221" s="41"/>
      <c r="AG221" s="41">
        <f t="shared" si="463"/>
        <v>0</v>
      </c>
      <c r="AH221" s="41">
        <f t="shared" si="464"/>
        <v>0</v>
      </c>
      <c r="AI221" s="41">
        <f t="shared" si="465"/>
        <v>0</v>
      </c>
      <c r="AJ221" s="41">
        <f t="shared" si="466"/>
        <v>0</v>
      </c>
      <c r="AK221" s="41">
        <f t="shared" si="467"/>
        <v>0</v>
      </c>
      <c r="AL221" s="41">
        <f t="shared" si="468"/>
        <v>0</v>
      </c>
      <c r="AM221" s="41">
        <f t="shared" si="469"/>
        <v>0</v>
      </c>
      <c r="AN221" s="41">
        <f t="shared" si="470"/>
        <v>0</v>
      </c>
      <c r="AO221" s="41">
        <f t="shared" si="471"/>
        <v>0</v>
      </c>
      <c r="AP221" s="41">
        <f t="shared" si="472"/>
        <v>0</v>
      </c>
      <c r="AQ221" s="41">
        <f t="shared" si="473"/>
        <v>0</v>
      </c>
      <c r="AR221" s="41">
        <f t="shared" si="474"/>
        <v>0</v>
      </c>
      <c r="AS221" s="41">
        <f t="shared" si="441"/>
        <v>0</v>
      </c>
      <c r="AT221" s="41"/>
      <c r="AU221" s="41">
        <f t="shared" si="475"/>
        <v>0</v>
      </c>
      <c r="AV221" s="41">
        <f t="shared" si="476"/>
        <v>0</v>
      </c>
      <c r="AW221" s="41">
        <f t="shared" si="477"/>
        <v>0</v>
      </c>
      <c r="AX221" s="41">
        <f t="shared" si="478"/>
        <v>0</v>
      </c>
      <c r="AY221" s="41">
        <f t="shared" si="479"/>
        <v>0</v>
      </c>
      <c r="AZ221" s="41">
        <f t="shared" si="480"/>
        <v>0</v>
      </c>
      <c r="BA221" s="41">
        <f t="shared" si="481"/>
        <v>0</v>
      </c>
      <c r="BB221" s="41">
        <f t="shared" si="482"/>
        <v>0</v>
      </c>
      <c r="BC221" s="41">
        <f t="shared" si="483"/>
        <v>0</v>
      </c>
      <c r="BD221" s="41">
        <f t="shared" si="484"/>
        <v>0</v>
      </c>
      <c r="BE221" s="41">
        <f t="shared" si="485"/>
        <v>0</v>
      </c>
      <c r="BF221" s="41">
        <f t="shared" si="486"/>
        <v>0</v>
      </c>
      <c r="BG221" s="41">
        <f t="shared" si="442"/>
        <v>0</v>
      </c>
      <c r="BI221" s="39">
        <f t="shared" si="443"/>
        <v>0</v>
      </c>
      <c r="BJ221" s="39">
        <f t="shared" si="444"/>
        <v>0</v>
      </c>
      <c r="BK221" s="39">
        <f t="shared" si="445"/>
        <v>0</v>
      </c>
      <c r="BL221" s="39">
        <f t="shared" si="446"/>
        <v>0</v>
      </c>
    </row>
    <row r="222" spans="1:64" s="44" customFormat="1" ht="12.75">
      <c r="A222" s="41">
        <f t="shared" si="447"/>
        <v>2750</v>
      </c>
      <c r="B222" s="53">
        <f t="shared" si="448"/>
        <v>19</v>
      </c>
      <c r="C222" s="41" t="s">
        <v>62</v>
      </c>
      <c r="E222" s="41">
        <f t="shared" si="449"/>
        <v>0</v>
      </c>
      <c r="F222" s="41">
        <f aca="true" t="shared" si="507" ref="F222:P222">IF(AND(E165=0,F165&gt;0),$A222,0)</f>
        <v>0</v>
      </c>
      <c r="G222" s="41">
        <f t="shared" si="507"/>
        <v>0</v>
      </c>
      <c r="H222" s="41">
        <f t="shared" si="507"/>
        <v>0</v>
      </c>
      <c r="I222" s="41">
        <f t="shared" si="507"/>
        <v>0</v>
      </c>
      <c r="J222" s="41">
        <f t="shared" si="507"/>
        <v>0</v>
      </c>
      <c r="K222" s="41">
        <f t="shared" si="507"/>
        <v>0</v>
      </c>
      <c r="L222" s="41">
        <f t="shared" si="507"/>
        <v>0</v>
      </c>
      <c r="M222" s="41">
        <f t="shared" si="507"/>
        <v>0</v>
      </c>
      <c r="N222" s="41">
        <f t="shared" si="507"/>
        <v>0</v>
      </c>
      <c r="O222" s="41">
        <f t="shared" si="507"/>
        <v>0</v>
      </c>
      <c r="P222" s="41">
        <f t="shared" si="507"/>
        <v>0</v>
      </c>
      <c r="Q222" s="41">
        <f t="shared" si="438"/>
        <v>0</v>
      </c>
      <c r="R222" s="41"/>
      <c r="S222" s="41">
        <f t="shared" si="461"/>
        <v>0</v>
      </c>
      <c r="T222" s="41">
        <f aca="true" t="shared" si="508" ref="T222:AD222">IF(AND(S165=0,T165&gt;0),$A222,0)</f>
        <v>0</v>
      </c>
      <c r="U222" s="41">
        <f t="shared" si="508"/>
        <v>0</v>
      </c>
      <c r="V222" s="41">
        <f t="shared" si="508"/>
        <v>0</v>
      </c>
      <c r="W222" s="41">
        <f t="shared" si="508"/>
        <v>0</v>
      </c>
      <c r="X222" s="41">
        <f t="shared" si="508"/>
        <v>0</v>
      </c>
      <c r="Y222" s="41">
        <f t="shared" si="508"/>
        <v>0</v>
      </c>
      <c r="Z222" s="41">
        <f t="shared" si="508"/>
        <v>0</v>
      </c>
      <c r="AA222" s="41">
        <f t="shared" si="508"/>
        <v>0</v>
      </c>
      <c r="AB222" s="41">
        <f t="shared" si="508"/>
        <v>0</v>
      </c>
      <c r="AC222" s="41">
        <f t="shared" si="508"/>
        <v>0</v>
      </c>
      <c r="AD222" s="41">
        <f t="shared" si="508"/>
        <v>0</v>
      </c>
      <c r="AE222" s="41">
        <f t="shared" si="440"/>
        <v>0</v>
      </c>
      <c r="AF222" s="41"/>
      <c r="AG222" s="41">
        <f t="shared" si="463"/>
        <v>0</v>
      </c>
      <c r="AH222" s="41">
        <f t="shared" si="464"/>
        <v>0</v>
      </c>
      <c r="AI222" s="41">
        <f t="shared" si="465"/>
        <v>0</v>
      </c>
      <c r="AJ222" s="41">
        <f t="shared" si="466"/>
        <v>0</v>
      </c>
      <c r="AK222" s="41">
        <f t="shared" si="467"/>
        <v>0</v>
      </c>
      <c r="AL222" s="41">
        <f t="shared" si="468"/>
        <v>0</v>
      </c>
      <c r="AM222" s="41">
        <f t="shared" si="469"/>
        <v>0</v>
      </c>
      <c r="AN222" s="41">
        <f t="shared" si="470"/>
        <v>0</v>
      </c>
      <c r="AO222" s="41">
        <f t="shared" si="471"/>
        <v>0</v>
      </c>
      <c r="AP222" s="41">
        <f t="shared" si="472"/>
        <v>0</v>
      </c>
      <c r="AQ222" s="41">
        <f t="shared" si="473"/>
        <v>0</v>
      </c>
      <c r="AR222" s="41">
        <f t="shared" si="474"/>
        <v>0</v>
      </c>
      <c r="AS222" s="41">
        <f t="shared" si="441"/>
        <v>0</v>
      </c>
      <c r="AT222" s="41"/>
      <c r="AU222" s="41">
        <f t="shared" si="475"/>
        <v>0</v>
      </c>
      <c r="AV222" s="41">
        <f t="shared" si="476"/>
        <v>0</v>
      </c>
      <c r="AW222" s="41">
        <f t="shared" si="477"/>
        <v>0</v>
      </c>
      <c r="AX222" s="41">
        <f t="shared" si="478"/>
        <v>0</v>
      </c>
      <c r="AY222" s="41">
        <f t="shared" si="479"/>
        <v>0</v>
      </c>
      <c r="AZ222" s="41">
        <f t="shared" si="480"/>
        <v>0</v>
      </c>
      <c r="BA222" s="41">
        <f t="shared" si="481"/>
        <v>0</v>
      </c>
      <c r="BB222" s="41">
        <f t="shared" si="482"/>
        <v>0</v>
      </c>
      <c r="BC222" s="41">
        <f t="shared" si="483"/>
        <v>0</v>
      </c>
      <c r="BD222" s="41">
        <f t="shared" si="484"/>
        <v>0</v>
      </c>
      <c r="BE222" s="41">
        <f t="shared" si="485"/>
        <v>0</v>
      </c>
      <c r="BF222" s="41">
        <f t="shared" si="486"/>
        <v>0</v>
      </c>
      <c r="BG222" s="41">
        <f t="shared" si="442"/>
        <v>0</v>
      </c>
      <c r="BI222" s="39">
        <f t="shared" si="443"/>
        <v>0</v>
      </c>
      <c r="BJ222" s="39">
        <f t="shared" si="444"/>
        <v>0</v>
      </c>
      <c r="BK222" s="39">
        <f t="shared" si="445"/>
        <v>0</v>
      </c>
      <c r="BL222" s="39">
        <f t="shared" si="446"/>
        <v>0</v>
      </c>
    </row>
    <row r="223" spans="1:64" s="44" customFormat="1" ht="12.75">
      <c r="A223" s="41">
        <f t="shared" si="447"/>
        <v>2750</v>
      </c>
      <c r="B223" s="53">
        <f t="shared" si="448"/>
        <v>20</v>
      </c>
      <c r="C223" s="41" t="s">
        <v>62</v>
      </c>
      <c r="E223" s="41">
        <f t="shared" si="449"/>
        <v>0</v>
      </c>
      <c r="F223" s="41">
        <f aca="true" t="shared" si="509" ref="F223:P223">IF(AND(E166=0,F166&gt;0),$A223,0)</f>
        <v>0</v>
      </c>
      <c r="G223" s="41">
        <f t="shared" si="509"/>
        <v>0</v>
      </c>
      <c r="H223" s="41">
        <f t="shared" si="509"/>
        <v>0</v>
      </c>
      <c r="I223" s="41">
        <f t="shared" si="509"/>
        <v>0</v>
      </c>
      <c r="J223" s="41">
        <f t="shared" si="509"/>
        <v>0</v>
      </c>
      <c r="K223" s="41">
        <f t="shared" si="509"/>
        <v>0</v>
      </c>
      <c r="L223" s="41">
        <f t="shared" si="509"/>
        <v>0</v>
      </c>
      <c r="M223" s="41">
        <f t="shared" si="509"/>
        <v>0</v>
      </c>
      <c r="N223" s="41">
        <f t="shared" si="509"/>
        <v>0</v>
      </c>
      <c r="O223" s="41">
        <f t="shared" si="509"/>
        <v>0</v>
      </c>
      <c r="P223" s="41">
        <f t="shared" si="509"/>
        <v>0</v>
      </c>
      <c r="Q223" s="41">
        <f t="shared" si="438"/>
        <v>0</v>
      </c>
      <c r="R223" s="41"/>
      <c r="S223" s="41">
        <f t="shared" si="461"/>
        <v>0</v>
      </c>
      <c r="T223" s="41">
        <f aca="true" t="shared" si="510" ref="T223:AD223">IF(AND(S166=0,T166&gt;0),$A223,0)</f>
        <v>0</v>
      </c>
      <c r="U223" s="41">
        <f t="shared" si="510"/>
        <v>0</v>
      </c>
      <c r="V223" s="41">
        <f t="shared" si="510"/>
        <v>0</v>
      </c>
      <c r="W223" s="41">
        <f t="shared" si="510"/>
        <v>0</v>
      </c>
      <c r="X223" s="41">
        <f t="shared" si="510"/>
        <v>0</v>
      </c>
      <c r="Y223" s="41">
        <f t="shared" si="510"/>
        <v>0</v>
      </c>
      <c r="Z223" s="41">
        <f t="shared" si="510"/>
        <v>0</v>
      </c>
      <c r="AA223" s="41">
        <f t="shared" si="510"/>
        <v>0</v>
      </c>
      <c r="AB223" s="41">
        <f t="shared" si="510"/>
        <v>0</v>
      </c>
      <c r="AC223" s="41">
        <f t="shared" si="510"/>
        <v>0</v>
      </c>
      <c r="AD223" s="41">
        <f t="shared" si="510"/>
        <v>0</v>
      </c>
      <c r="AE223" s="41">
        <f t="shared" si="440"/>
        <v>0</v>
      </c>
      <c r="AF223" s="41"/>
      <c r="AG223" s="41">
        <f t="shared" si="463"/>
        <v>0</v>
      </c>
      <c r="AH223" s="41">
        <f t="shared" si="464"/>
        <v>0</v>
      </c>
      <c r="AI223" s="41">
        <f t="shared" si="465"/>
        <v>0</v>
      </c>
      <c r="AJ223" s="41">
        <f t="shared" si="466"/>
        <v>0</v>
      </c>
      <c r="AK223" s="41">
        <f t="shared" si="467"/>
        <v>0</v>
      </c>
      <c r="AL223" s="41">
        <f t="shared" si="468"/>
        <v>0</v>
      </c>
      <c r="AM223" s="41">
        <f t="shared" si="469"/>
        <v>0</v>
      </c>
      <c r="AN223" s="41">
        <f t="shared" si="470"/>
        <v>0</v>
      </c>
      <c r="AO223" s="41">
        <f t="shared" si="471"/>
        <v>0</v>
      </c>
      <c r="AP223" s="41">
        <f t="shared" si="472"/>
        <v>0</v>
      </c>
      <c r="AQ223" s="41">
        <f t="shared" si="473"/>
        <v>0</v>
      </c>
      <c r="AR223" s="41">
        <f t="shared" si="474"/>
        <v>0</v>
      </c>
      <c r="AS223" s="41">
        <f t="shared" si="441"/>
        <v>0</v>
      </c>
      <c r="AT223" s="41"/>
      <c r="AU223" s="41">
        <f t="shared" si="475"/>
        <v>0</v>
      </c>
      <c r="AV223" s="41">
        <f t="shared" si="476"/>
        <v>0</v>
      </c>
      <c r="AW223" s="41">
        <f t="shared" si="477"/>
        <v>0</v>
      </c>
      <c r="AX223" s="41">
        <f t="shared" si="478"/>
        <v>0</v>
      </c>
      <c r="AY223" s="41">
        <f t="shared" si="479"/>
        <v>0</v>
      </c>
      <c r="AZ223" s="41">
        <f t="shared" si="480"/>
        <v>0</v>
      </c>
      <c r="BA223" s="41">
        <f t="shared" si="481"/>
        <v>0</v>
      </c>
      <c r="BB223" s="41">
        <f t="shared" si="482"/>
        <v>0</v>
      </c>
      <c r="BC223" s="41">
        <f t="shared" si="483"/>
        <v>0</v>
      </c>
      <c r="BD223" s="41">
        <f t="shared" si="484"/>
        <v>0</v>
      </c>
      <c r="BE223" s="41">
        <f t="shared" si="485"/>
        <v>0</v>
      </c>
      <c r="BF223" s="41">
        <f t="shared" si="486"/>
        <v>0</v>
      </c>
      <c r="BG223" s="41">
        <f t="shared" si="442"/>
        <v>0</v>
      </c>
      <c r="BI223" s="39">
        <f t="shared" si="443"/>
        <v>0</v>
      </c>
      <c r="BJ223" s="39">
        <f t="shared" si="444"/>
        <v>0</v>
      </c>
      <c r="BK223" s="39">
        <f t="shared" si="445"/>
        <v>0</v>
      </c>
      <c r="BL223" s="39">
        <f t="shared" si="446"/>
        <v>0</v>
      </c>
    </row>
    <row r="224" spans="1:64" s="44" customFormat="1" ht="12.75">
      <c r="A224" s="41">
        <f t="shared" si="447"/>
        <v>2750</v>
      </c>
      <c r="B224" s="53">
        <f t="shared" si="448"/>
        <v>21</v>
      </c>
      <c r="C224" s="41" t="s">
        <v>73</v>
      </c>
      <c r="E224" s="41">
        <f t="shared" si="449"/>
        <v>2750</v>
      </c>
      <c r="F224" s="41">
        <f aca="true" t="shared" si="511" ref="F224:P224">IF(AND(E167=0,F167&gt;0),$A224,0)</f>
        <v>0</v>
      </c>
      <c r="G224" s="41">
        <f t="shared" si="511"/>
        <v>0</v>
      </c>
      <c r="H224" s="41">
        <f t="shared" si="511"/>
        <v>0</v>
      </c>
      <c r="I224" s="41">
        <f t="shared" si="511"/>
        <v>0</v>
      </c>
      <c r="J224" s="41">
        <f t="shared" si="511"/>
        <v>0</v>
      </c>
      <c r="K224" s="41">
        <f t="shared" si="511"/>
        <v>0</v>
      </c>
      <c r="L224" s="41">
        <f t="shared" si="511"/>
        <v>0</v>
      </c>
      <c r="M224" s="41">
        <f t="shared" si="511"/>
        <v>0</v>
      </c>
      <c r="N224" s="41">
        <f t="shared" si="511"/>
        <v>0</v>
      </c>
      <c r="O224" s="41">
        <f t="shared" si="511"/>
        <v>0</v>
      </c>
      <c r="P224" s="41">
        <f t="shared" si="511"/>
        <v>0</v>
      </c>
      <c r="Q224" s="41">
        <f t="shared" si="438"/>
        <v>2750</v>
      </c>
      <c r="R224" s="41"/>
      <c r="S224" s="41">
        <f t="shared" si="461"/>
        <v>0</v>
      </c>
      <c r="T224" s="41">
        <f aca="true" t="shared" si="512" ref="T224:AD224">IF(AND(S167=0,T167&gt;0),$A224,0)</f>
        <v>0</v>
      </c>
      <c r="U224" s="41">
        <f t="shared" si="512"/>
        <v>0</v>
      </c>
      <c r="V224" s="41">
        <f t="shared" si="512"/>
        <v>0</v>
      </c>
      <c r="W224" s="41">
        <f t="shared" si="512"/>
        <v>0</v>
      </c>
      <c r="X224" s="41">
        <f t="shared" si="512"/>
        <v>0</v>
      </c>
      <c r="Y224" s="41">
        <f t="shared" si="512"/>
        <v>0</v>
      </c>
      <c r="Z224" s="41">
        <f t="shared" si="512"/>
        <v>0</v>
      </c>
      <c r="AA224" s="41">
        <f t="shared" si="512"/>
        <v>0</v>
      </c>
      <c r="AB224" s="41">
        <f t="shared" si="512"/>
        <v>0</v>
      </c>
      <c r="AC224" s="41">
        <f t="shared" si="512"/>
        <v>0</v>
      </c>
      <c r="AD224" s="41">
        <f t="shared" si="512"/>
        <v>0</v>
      </c>
      <c r="AE224" s="41">
        <f t="shared" si="440"/>
        <v>0</v>
      </c>
      <c r="AF224" s="41"/>
      <c r="AG224" s="41">
        <f t="shared" si="463"/>
        <v>0</v>
      </c>
      <c r="AH224" s="41">
        <f t="shared" si="464"/>
        <v>0</v>
      </c>
      <c r="AI224" s="41">
        <f t="shared" si="465"/>
        <v>0</v>
      </c>
      <c r="AJ224" s="41">
        <f t="shared" si="466"/>
        <v>0</v>
      </c>
      <c r="AK224" s="41">
        <f t="shared" si="467"/>
        <v>0</v>
      </c>
      <c r="AL224" s="41">
        <f t="shared" si="468"/>
        <v>0</v>
      </c>
      <c r="AM224" s="41">
        <f t="shared" si="469"/>
        <v>0</v>
      </c>
      <c r="AN224" s="41">
        <f t="shared" si="470"/>
        <v>0</v>
      </c>
      <c r="AO224" s="41">
        <f t="shared" si="471"/>
        <v>0</v>
      </c>
      <c r="AP224" s="41">
        <f t="shared" si="472"/>
        <v>0</v>
      </c>
      <c r="AQ224" s="41">
        <f t="shared" si="473"/>
        <v>0</v>
      </c>
      <c r="AR224" s="41">
        <f t="shared" si="474"/>
        <v>0</v>
      </c>
      <c r="AS224" s="41">
        <f t="shared" si="441"/>
        <v>0</v>
      </c>
      <c r="AT224" s="41"/>
      <c r="AU224" s="41">
        <f t="shared" si="475"/>
        <v>0</v>
      </c>
      <c r="AV224" s="41">
        <f t="shared" si="476"/>
        <v>0</v>
      </c>
      <c r="AW224" s="41">
        <f t="shared" si="477"/>
        <v>0</v>
      </c>
      <c r="AX224" s="41">
        <f t="shared" si="478"/>
        <v>0</v>
      </c>
      <c r="AY224" s="41">
        <f t="shared" si="479"/>
        <v>0</v>
      </c>
      <c r="AZ224" s="41">
        <f t="shared" si="480"/>
        <v>0</v>
      </c>
      <c r="BA224" s="41">
        <f t="shared" si="481"/>
        <v>0</v>
      </c>
      <c r="BB224" s="41">
        <f t="shared" si="482"/>
        <v>0</v>
      </c>
      <c r="BC224" s="41">
        <f t="shared" si="483"/>
        <v>0</v>
      </c>
      <c r="BD224" s="41">
        <f t="shared" si="484"/>
        <v>0</v>
      </c>
      <c r="BE224" s="41">
        <f t="shared" si="485"/>
        <v>0</v>
      </c>
      <c r="BF224" s="41">
        <f t="shared" si="486"/>
        <v>0</v>
      </c>
      <c r="BG224" s="41">
        <f t="shared" si="442"/>
        <v>0</v>
      </c>
      <c r="BI224" s="39">
        <f t="shared" si="443"/>
        <v>2750</v>
      </c>
      <c r="BJ224" s="39">
        <f t="shared" si="444"/>
        <v>0</v>
      </c>
      <c r="BK224" s="39">
        <f t="shared" si="445"/>
        <v>0</v>
      </c>
      <c r="BL224" s="39">
        <f t="shared" si="446"/>
        <v>0</v>
      </c>
    </row>
    <row r="225" spans="1:64" s="44" customFormat="1" ht="12.75">
      <c r="A225" s="41">
        <f t="shared" si="447"/>
        <v>2750</v>
      </c>
      <c r="B225" s="53">
        <f t="shared" si="448"/>
        <v>22</v>
      </c>
      <c r="C225" s="41" t="s">
        <v>71</v>
      </c>
      <c r="E225" s="41">
        <f t="shared" si="449"/>
        <v>0</v>
      </c>
      <c r="F225" s="41">
        <f aca="true" t="shared" si="513" ref="F225:P225">IF(AND(E168=0,F168&gt;0),$A225,0)</f>
        <v>0</v>
      </c>
      <c r="G225" s="41">
        <f t="shared" si="513"/>
        <v>0</v>
      </c>
      <c r="H225" s="41">
        <f t="shared" si="513"/>
        <v>0</v>
      </c>
      <c r="I225" s="41">
        <f t="shared" si="513"/>
        <v>0</v>
      </c>
      <c r="J225" s="41">
        <f t="shared" si="513"/>
        <v>0</v>
      </c>
      <c r="K225" s="41">
        <f t="shared" si="513"/>
        <v>0</v>
      </c>
      <c r="L225" s="41">
        <f t="shared" si="513"/>
        <v>0</v>
      </c>
      <c r="M225" s="41">
        <f t="shared" si="513"/>
        <v>0</v>
      </c>
      <c r="N225" s="41">
        <f t="shared" si="513"/>
        <v>0</v>
      </c>
      <c r="O225" s="41">
        <f t="shared" si="513"/>
        <v>0</v>
      </c>
      <c r="P225" s="41">
        <f t="shared" si="513"/>
        <v>0</v>
      </c>
      <c r="Q225" s="41">
        <f t="shared" si="438"/>
        <v>0</v>
      </c>
      <c r="R225" s="41"/>
      <c r="S225" s="41">
        <f t="shared" si="461"/>
        <v>0</v>
      </c>
      <c r="T225" s="41">
        <f aca="true" t="shared" si="514" ref="T225:AD225">IF(AND(S168=0,T168&gt;0),$A225,0)</f>
        <v>0</v>
      </c>
      <c r="U225" s="41">
        <f t="shared" si="514"/>
        <v>0</v>
      </c>
      <c r="V225" s="41">
        <f t="shared" si="514"/>
        <v>0</v>
      </c>
      <c r="W225" s="41">
        <f t="shared" si="514"/>
        <v>0</v>
      </c>
      <c r="X225" s="41">
        <f t="shared" si="514"/>
        <v>0</v>
      </c>
      <c r="Y225" s="41">
        <f t="shared" si="514"/>
        <v>0</v>
      </c>
      <c r="Z225" s="41">
        <f t="shared" si="514"/>
        <v>0</v>
      </c>
      <c r="AA225" s="41">
        <f t="shared" si="514"/>
        <v>0</v>
      </c>
      <c r="AB225" s="41">
        <f t="shared" si="514"/>
        <v>0</v>
      </c>
      <c r="AC225" s="41">
        <f t="shared" si="514"/>
        <v>0</v>
      </c>
      <c r="AD225" s="41">
        <f t="shared" si="514"/>
        <v>0</v>
      </c>
      <c r="AE225" s="41">
        <f t="shared" si="440"/>
        <v>0</v>
      </c>
      <c r="AF225" s="41"/>
      <c r="AG225" s="41">
        <f t="shared" si="463"/>
        <v>0</v>
      </c>
      <c r="AH225" s="41">
        <f t="shared" si="464"/>
        <v>0</v>
      </c>
      <c r="AI225" s="41">
        <f t="shared" si="465"/>
        <v>0</v>
      </c>
      <c r="AJ225" s="41">
        <f t="shared" si="466"/>
        <v>0</v>
      </c>
      <c r="AK225" s="41">
        <f t="shared" si="467"/>
        <v>0</v>
      </c>
      <c r="AL225" s="41">
        <f t="shared" si="468"/>
        <v>0</v>
      </c>
      <c r="AM225" s="41">
        <f t="shared" si="469"/>
        <v>0</v>
      </c>
      <c r="AN225" s="41">
        <f t="shared" si="470"/>
        <v>0</v>
      </c>
      <c r="AO225" s="41">
        <f t="shared" si="471"/>
        <v>0</v>
      </c>
      <c r="AP225" s="41">
        <f t="shared" si="472"/>
        <v>0</v>
      </c>
      <c r="AQ225" s="41">
        <f t="shared" si="473"/>
        <v>0</v>
      </c>
      <c r="AR225" s="41">
        <f t="shared" si="474"/>
        <v>0</v>
      </c>
      <c r="AS225" s="41">
        <f t="shared" si="441"/>
        <v>0</v>
      </c>
      <c r="AT225" s="41"/>
      <c r="AU225" s="41">
        <f t="shared" si="475"/>
        <v>0</v>
      </c>
      <c r="AV225" s="41">
        <f t="shared" si="476"/>
        <v>0</v>
      </c>
      <c r="AW225" s="41">
        <f t="shared" si="477"/>
        <v>0</v>
      </c>
      <c r="AX225" s="41">
        <f t="shared" si="478"/>
        <v>0</v>
      </c>
      <c r="AY225" s="41">
        <f t="shared" si="479"/>
        <v>0</v>
      </c>
      <c r="AZ225" s="41">
        <f t="shared" si="480"/>
        <v>0</v>
      </c>
      <c r="BA225" s="41">
        <f t="shared" si="481"/>
        <v>0</v>
      </c>
      <c r="BB225" s="41">
        <f t="shared" si="482"/>
        <v>0</v>
      </c>
      <c r="BC225" s="41">
        <f t="shared" si="483"/>
        <v>0</v>
      </c>
      <c r="BD225" s="41">
        <f t="shared" si="484"/>
        <v>0</v>
      </c>
      <c r="BE225" s="41">
        <f t="shared" si="485"/>
        <v>0</v>
      </c>
      <c r="BF225" s="41">
        <f t="shared" si="486"/>
        <v>0</v>
      </c>
      <c r="BG225" s="41">
        <f t="shared" si="442"/>
        <v>0</v>
      </c>
      <c r="BI225" s="39">
        <f t="shared" si="443"/>
        <v>0</v>
      </c>
      <c r="BJ225" s="39">
        <f t="shared" si="444"/>
        <v>0</v>
      </c>
      <c r="BK225" s="39">
        <f t="shared" si="445"/>
        <v>0</v>
      </c>
      <c r="BL225" s="39">
        <f t="shared" si="446"/>
        <v>0</v>
      </c>
    </row>
    <row r="226" spans="1:64" s="44" customFormat="1" ht="12.75">
      <c r="A226" s="41">
        <f t="shared" si="447"/>
        <v>2750</v>
      </c>
      <c r="B226" s="53">
        <f t="shared" si="448"/>
        <v>23</v>
      </c>
      <c r="C226" s="41" t="s">
        <v>71</v>
      </c>
      <c r="E226" s="41">
        <f t="shared" si="449"/>
        <v>0</v>
      </c>
      <c r="F226" s="41">
        <f aca="true" t="shared" si="515" ref="F226:P226">IF(AND(E169=0,F169&gt;0),$A226,0)</f>
        <v>0</v>
      </c>
      <c r="G226" s="41">
        <f t="shared" si="515"/>
        <v>0</v>
      </c>
      <c r="H226" s="41">
        <f t="shared" si="515"/>
        <v>0</v>
      </c>
      <c r="I226" s="41">
        <f t="shared" si="515"/>
        <v>0</v>
      </c>
      <c r="J226" s="41">
        <f t="shared" si="515"/>
        <v>0</v>
      </c>
      <c r="K226" s="41">
        <f t="shared" si="515"/>
        <v>0</v>
      </c>
      <c r="L226" s="41">
        <f t="shared" si="515"/>
        <v>0</v>
      </c>
      <c r="M226" s="41">
        <f t="shared" si="515"/>
        <v>0</v>
      </c>
      <c r="N226" s="41">
        <f t="shared" si="515"/>
        <v>0</v>
      </c>
      <c r="O226" s="41">
        <f t="shared" si="515"/>
        <v>0</v>
      </c>
      <c r="P226" s="41">
        <f t="shared" si="515"/>
        <v>0</v>
      </c>
      <c r="Q226" s="41">
        <f t="shared" si="438"/>
        <v>0</v>
      </c>
      <c r="R226" s="41"/>
      <c r="S226" s="41">
        <f t="shared" si="461"/>
        <v>0</v>
      </c>
      <c r="T226" s="41">
        <f aca="true" t="shared" si="516" ref="T226:AD226">IF(AND(S169=0,T169&gt;0),$A226,0)</f>
        <v>0</v>
      </c>
      <c r="U226" s="41">
        <f t="shared" si="516"/>
        <v>0</v>
      </c>
      <c r="V226" s="41">
        <f t="shared" si="516"/>
        <v>0</v>
      </c>
      <c r="W226" s="41">
        <f t="shared" si="516"/>
        <v>0</v>
      </c>
      <c r="X226" s="41">
        <f t="shared" si="516"/>
        <v>0</v>
      </c>
      <c r="Y226" s="41">
        <f t="shared" si="516"/>
        <v>0</v>
      </c>
      <c r="Z226" s="41">
        <f t="shared" si="516"/>
        <v>0</v>
      </c>
      <c r="AA226" s="41">
        <f t="shared" si="516"/>
        <v>0</v>
      </c>
      <c r="AB226" s="41">
        <f t="shared" si="516"/>
        <v>0</v>
      </c>
      <c r="AC226" s="41">
        <f t="shared" si="516"/>
        <v>0</v>
      </c>
      <c r="AD226" s="41">
        <f t="shared" si="516"/>
        <v>0</v>
      </c>
      <c r="AE226" s="41">
        <f t="shared" si="440"/>
        <v>0</v>
      </c>
      <c r="AF226" s="41"/>
      <c r="AG226" s="41">
        <f t="shared" si="463"/>
        <v>0</v>
      </c>
      <c r="AH226" s="41">
        <f t="shared" si="464"/>
        <v>0</v>
      </c>
      <c r="AI226" s="41">
        <f t="shared" si="465"/>
        <v>0</v>
      </c>
      <c r="AJ226" s="41">
        <f t="shared" si="466"/>
        <v>0</v>
      </c>
      <c r="AK226" s="41">
        <f t="shared" si="467"/>
        <v>0</v>
      </c>
      <c r="AL226" s="41">
        <f t="shared" si="468"/>
        <v>0</v>
      </c>
      <c r="AM226" s="41">
        <f t="shared" si="469"/>
        <v>0</v>
      </c>
      <c r="AN226" s="41">
        <f t="shared" si="470"/>
        <v>0</v>
      </c>
      <c r="AO226" s="41">
        <f t="shared" si="471"/>
        <v>0</v>
      </c>
      <c r="AP226" s="41">
        <f t="shared" si="472"/>
        <v>0</v>
      </c>
      <c r="AQ226" s="41">
        <f t="shared" si="473"/>
        <v>0</v>
      </c>
      <c r="AR226" s="41">
        <f t="shared" si="474"/>
        <v>0</v>
      </c>
      <c r="AS226" s="41">
        <f t="shared" si="441"/>
        <v>0</v>
      </c>
      <c r="AT226" s="41"/>
      <c r="AU226" s="41">
        <f t="shared" si="475"/>
        <v>0</v>
      </c>
      <c r="AV226" s="41">
        <f t="shared" si="476"/>
        <v>0</v>
      </c>
      <c r="AW226" s="41">
        <f t="shared" si="477"/>
        <v>0</v>
      </c>
      <c r="AX226" s="41">
        <f t="shared" si="478"/>
        <v>0</v>
      </c>
      <c r="AY226" s="41">
        <f t="shared" si="479"/>
        <v>0</v>
      </c>
      <c r="AZ226" s="41">
        <f t="shared" si="480"/>
        <v>0</v>
      </c>
      <c r="BA226" s="41">
        <f t="shared" si="481"/>
        <v>0</v>
      </c>
      <c r="BB226" s="41">
        <f t="shared" si="482"/>
        <v>0</v>
      </c>
      <c r="BC226" s="41">
        <f t="shared" si="483"/>
        <v>0</v>
      </c>
      <c r="BD226" s="41">
        <f t="shared" si="484"/>
        <v>0</v>
      </c>
      <c r="BE226" s="41">
        <f t="shared" si="485"/>
        <v>0</v>
      </c>
      <c r="BF226" s="41">
        <f t="shared" si="486"/>
        <v>0</v>
      </c>
      <c r="BG226" s="41">
        <f t="shared" si="442"/>
        <v>0</v>
      </c>
      <c r="BI226" s="39">
        <f t="shared" si="443"/>
        <v>0</v>
      </c>
      <c r="BJ226" s="39">
        <f t="shared" si="444"/>
        <v>0</v>
      </c>
      <c r="BK226" s="39">
        <f t="shared" si="445"/>
        <v>0</v>
      </c>
      <c r="BL226" s="39">
        <f t="shared" si="446"/>
        <v>0</v>
      </c>
    </row>
    <row r="227" spans="1:64" s="44" customFormat="1" ht="12.75">
      <c r="A227" s="41">
        <f t="shared" si="447"/>
        <v>2750</v>
      </c>
      <c r="B227" s="53">
        <f t="shared" si="448"/>
        <v>24</v>
      </c>
      <c r="C227" s="41" t="s">
        <v>71</v>
      </c>
      <c r="E227" s="41">
        <f t="shared" si="449"/>
        <v>2750</v>
      </c>
      <c r="F227" s="41">
        <f aca="true" t="shared" si="517" ref="F227:P227">IF(AND(E170=0,F170&gt;0),$A227,0)</f>
        <v>0</v>
      </c>
      <c r="G227" s="41">
        <f t="shared" si="517"/>
        <v>0</v>
      </c>
      <c r="H227" s="41">
        <f t="shared" si="517"/>
        <v>0</v>
      </c>
      <c r="I227" s="41">
        <f t="shared" si="517"/>
        <v>0</v>
      </c>
      <c r="J227" s="41">
        <f t="shared" si="517"/>
        <v>0</v>
      </c>
      <c r="K227" s="41">
        <f t="shared" si="517"/>
        <v>0</v>
      </c>
      <c r="L227" s="41">
        <f t="shared" si="517"/>
        <v>0</v>
      </c>
      <c r="M227" s="41">
        <f t="shared" si="517"/>
        <v>0</v>
      </c>
      <c r="N227" s="41">
        <f t="shared" si="517"/>
        <v>0</v>
      </c>
      <c r="O227" s="41">
        <f t="shared" si="517"/>
        <v>0</v>
      </c>
      <c r="P227" s="41">
        <f t="shared" si="517"/>
        <v>0</v>
      </c>
      <c r="Q227" s="41">
        <f t="shared" si="438"/>
        <v>2750</v>
      </c>
      <c r="R227" s="41"/>
      <c r="S227" s="41">
        <f t="shared" si="461"/>
        <v>0</v>
      </c>
      <c r="T227" s="41">
        <f aca="true" t="shared" si="518" ref="T227:AD227">IF(AND(S170=0,T170&gt;0),$A227,0)</f>
        <v>0</v>
      </c>
      <c r="U227" s="41">
        <f t="shared" si="518"/>
        <v>0</v>
      </c>
      <c r="V227" s="41">
        <f t="shared" si="518"/>
        <v>0</v>
      </c>
      <c r="W227" s="41">
        <f t="shared" si="518"/>
        <v>0</v>
      </c>
      <c r="X227" s="41">
        <f t="shared" si="518"/>
        <v>0</v>
      </c>
      <c r="Y227" s="41">
        <f t="shared" si="518"/>
        <v>0</v>
      </c>
      <c r="Z227" s="41">
        <f t="shared" si="518"/>
        <v>0</v>
      </c>
      <c r="AA227" s="41">
        <f t="shared" si="518"/>
        <v>0</v>
      </c>
      <c r="AB227" s="41">
        <f t="shared" si="518"/>
        <v>0</v>
      </c>
      <c r="AC227" s="41">
        <f t="shared" si="518"/>
        <v>0</v>
      </c>
      <c r="AD227" s="41">
        <f t="shared" si="518"/>
        <v>0</v>
      </c>
      <c r="AE227" s="41">
        <f t="shared" si="440"/>
        <v>0</v>
      </c>
      <c r="AF227" s="41"/>
      <c r="AG227" s="41">
        <f t="shared" si="463"/>
        <v>0</v>
      </c>
      <c r="AH227" s="41">
        <f t="shared" si="464"/>
        <v>0</v>
      </c>
      <c r="AI227" s="41">
        <f t="shared" si="465"/>
        <v>0</v>
      </c>
      <c r="AJ227" s="41">
        <f t="shared" si="466"/>
        <v>0</v>
      </c>
      <c r="AK227" s="41">
        <f t="shared" si="467"/>
        <v>0</v>
      </c>
      <c r="AL227" s="41">
        <f t="shared" si="468"/>
        <v>0</v>
      </c>
      <c r="AM227" s="41">
        <f t="shared" si="469"/>
        <v>0</v>
      </c>
      <c r="AN227" s="41">
        <f t="shared" si="470"/>
        <v>0</v>
      </c>
      <c r="AO227" s="41">
        <f t="shared" si="471"/>
        <v>0</v>
      </c>
      <c r="AP227" s="41">
        <f t="shared" si="472"/>
        <v>0</v>
      </c>
      <c r="AQ227" s="41">
        <f t="shared" si="473"/>
        <v>0</v>
      </c>
      <c r="AR227" s="41">
        <f t="shared" si="474"/>
        <v>0</v>
      </c>
      <c r="AS227" s="41">
        <f t="shared" si="441"/>
        <v>0</v>
      </c>
      <c r="AT227" s="41"/>
      <c r="AU227" s="41">
        <f t="shared" si="475"/>
        <v>0</v>
      </c>
      <c r="AV227" s="41">
        <f t="shared" si="476"/>
        <v>0</v>
      </c>
      <c r="AW227" s="41">
        <f t="shared" si="477"/>
        <v>0</v>
      </c>
      <c r="AX227" s="41">
        <f t="shared" si="478"/>
        <v>0</v>
      </c>
      <c r="AY227" s="41">
        <f t="shared" si="479"/>
        <v>0</v>
      </c>
      <c r="AZ227" s="41">
        <f t="shared" si="480"/>
        <v>0</v>
      </c>
      <c r="BA227" s="41">
        <f t="shared" si="481"/>
        <v>0</v>
      </c>
      <c r="BB227" s="41">
        <f t="shared" si="482"/>
        <v>0</v>
      </c>
      <c r="BC227" s="41">
        <f t="shared" si="483"/>
        <v>0</v>
      </c>
      <c r="BD227" s="41">
        <f t="shared" si="484"/>
        <v>0</v>
      </c>
      <c r="BE227" s="41">
        <f t="shared" si="485"/>
        <v>0</v>
      </c>
      <c r="BF227" s="41">
        <f t="shared" si="486"/>
        <v>0</v>
      </c>
      <c r="BG227" s="41">
        <f t="shared" si="442"/>
        <v>0</v>
      </c>
      <c r="BI227" s="39">
        <f t="shared" si="443"/>
        <v>2750</v>
      </c>
      <c r="BJ227" s="39">
        <f t="shared" si="444"/>
        <v>0</v>
      </c>
      <c r="BK227" s="39">
        <f t="shared" si="445"/>
        <v>0</v>
      </c>
      <c r="BL227" s="39">
        <f t="shared" si="446"/>
        <v>0</v>
      </c>
    </row>
    <row r="228" spans="1:64" s="44" customFormat="1" ht="12.75">
      <c r="A228" s="41">
        <f t="shared" si="447"/>
        <v>2750</v>
      </c>
      <c r="B228" s="53">
        <f t="shared" si="448"/>
        <v>25</v>
      </c>
      <c r="C228" s="41" t="s">
        <v>71</v>
      </c>
      <c r="E228" s="41">
        <f t="shared" si="449"/>
        <v>0</v>
      </c>
      <c r="F228" s="41">
        <f aca="true" t="shared" si="519" ref="F228:P228">IF(AND(E171=0,F171&gt;0),$A228,0)</f>
        <v>0</v>
      </c>
      <c r="G228" s="41">
        <f t="shared" si="519"/>
        <v>0</v>
      </c>
      <c r="H228" s="41">
        <f t="shared" si="519"/>
        <v>0</v>
      </c>
      <c r="I228" s="41">
        <f t="shared" si="519"/>
        <v>0</v>
      </c>
      <c r="J228" s="41">
        <f t="shared" si="519"/>
        <v>0</v>
      </c>
      <c r="K228" s="41">
        <f t="shared" si="519"/>
        <v>0</v>
      </c>
      <c r="L228" s="41">
        <f t="shared" si="519"/>
        <v>0</v>
      </c>
      <c r="M228" s="41">
        <f t="shared" si="519"/>
        <v>0</v>
      </c>
      <c r="N228" s="41">
        <f t="shared" si="519"/>
        <v>0</v>
      </c>
      <c r="O228" s="41">
        <f t="shared" si="519"/>
        <v>0</v>
      </c>
      <c r="P228" s="41">
        <f t="shared" si="519"/>
        <v>0</v>
      </c>
      <c r="Q228" s="41">
        <f t="shared" si="438"/>
        <v>0</v>
      </c>
      <c r="R228" s="41"/>
      <c r="S228" s="41">
        <f t="shared" si="461"/>
        <v>0</v>
      </c>
      <c r="T228" s="41">
        <f aca="true" t="shared" si="520" ref="T228:AD228">IF(AND(S171=0,T171&gt;0),$A228,0)</f>
        <v>0</v>
      </c>
      <c r="U228" s="41">
        <f t="shared" si="520"/>
        <v>0</v>
      </c>
      <c r="V228" s="41">
        <f t="shared" si="520"/>
        <v>0</v>
      </c>
      <c r="W228" s="41">
        <f t="shared" si="520"/>
        <v>0</v>
      </c>
      <c r="X228" s="41">
        <f t="shared" si="520"/>
        <v>0</v>
      </c>
      <c r="Y228" s="41">
        <f t="shared" si="520"/>
        <v>0</v>
      </c>
      <c r="Z228" s="41">
        <f t="shared" si="520"/>
        <v>0</v>
      </c>
      <c r="AA228" s="41">
        <f t="shared" si="520"/>
        <v>0</v>
      </c>
      <c r="AB228" s="41">
        <f t="shared" si="520"/>
        <v>0</v>
      </c>
      <c r="AC228" s="41">
        <f t="shared" si="520"/>
        <v>0</v>
      </c>
      <c r="AD228" s="41">
        <f t="shared" si="520"/>
        <v>0</v>
      </c>
      <c r="AE228" s="41">
        <f t="shared" si="440"/>
        <v>0</v>
      </c>
      <c r="AF228" s="41"/>
      <c r="AG228" s="41">
        <f t="shared" si="463"/>
        <v>0</v>
      </c>
      <c r="AH228" s="41">
        <f t="shared" si="464"/>
        <v>0</v>
      </c>
      <c r="AI228" s="41">
        <f t="shared" si="465"/>
        <v>0</v>
      </c>
      <c r="AJ228" s="41">
        <f t="shared" si="466"/>
        <v>0</v>
      </c>
      <c r="AK228" s="41">
        <f t="shared" si="467"/>
        <v>0</v>
      </c>
      <c r="AL228" s="41">
        <f t="shared" si="468"/>
        <v>0</v>
      </c>
      <c r="AM228" s="41">
        <f t="shared" si="469"/>
        <v>0</v>
      </c>
      <c r="AN228" s="41">
        <f t="shared" si="470"/>
        <v>0</v>
      </c>
      <c r="AO228" s="41">
        <f t="shared" si="471"/>
        <v>0</v>
      </c>
      <c r="AP228" s="41">
        <f t="shared" si="472"/>
        <v>0</v>
      </c>
      <c r="AQ228" s="41">
        <f t="shared" si="473"/>
        <v>0</v>
      </c>
      <c r="AR228" s="41">
        <f t="shared" si="474"/>
        <v>0</v>
      </c>
      <c r="AS228" s="41">
        <f t="shared" si="441"/>
        <v>0</v>
      </c>
      <c r="AT228" s="41"/>
      <c r="AU228" s="41">
        <f t="shared" si="475"/>
        <v>0</v>
      </c>
      <c r="AV228" s="41">
        <f t="shared" si="476"/>
        <v>0</v>
      </c>
      <c r="AW228" s="41">
        <f t="shared" si="477"/>
        <v>0</v>
      </c>
      <c r="AX228" s="41">
        <f t="shared" si="478"/>
        <v>0</v>
      </c>
      <c r="AY228" s="41">
        <f t="shared" si="479"/>
        <v>0</v>
      </c>
      <c r="AZ228" s="41">
        <f t="shared" si="480"/>
        <v>0</v>
      </c>
      <c r="BA228" s="41">
        <f t="shared" si="481"/>
        <v>0</v>
      </c>
      <c r="BB228" s="41">
        <f t="shared" si="482"/>
        <v>0</v>
      </c>
      <c r="BC228" s="41">
        <f t="shared" si="483"/>
        <v>0</v>
      </c>
      <c r="BD228" s="41">
        <f t="shared" si="484"/>
        <v>0</v>
      </c>
      <c r="BE228" s="41">
        <f t="shared" si="485"/>
        <v>0</v>
      </c>
      <c r="BF228" s="41">
        <f t="shared" si="486"/>
        <v>0</v>
      </c>
      <c r="BG228" s="41">
        <f t="shared" si="442"/>
        <v>0</v>
      </c>
      <c r="BI228" s="39">
        <f t="shared" si="443"/>
        <v>0</v>
      </c>
      <c r="BJ228" s="39">
        <f t="shared" si="444"/>
        <v>0</v>
      </c>
      <c r="BK228" s="39">
        <f t="shared" si="445"/>
        <v>0</v>
      </c>
      <c r="BL228" s="39">
        <f t="shared" si="446"/>
        <v>0</v>
      </c>
    </row>
    <row r="229" spans="1:64" s="44" customFormat="1" ht="12.75">
      <c r="A229" s="41">
        <f t="shared" si="447"/>
        <v>2750</v>
      </c>
      <c r="B229" s="53">
        <f t="shared" si="448"/>
        <v>26</v>
      </c>
      <c r="C229" s="41" t="s">
        <v>71</v>
      </c>
      <c r="E229" s="41">
        <f t="shared" si="449"/>
        <v>0</v>
      </c>
      <c r="F229" s="41">
        <f aca="true" t="shared" si="521" ref="F229:P229">IF(AND(E172=0,F172&gt;0),$A229,0)</f>
        <v>0</v>
      </c>
      <c r="G229" s="41">
        <f t="shared" si="521"/>
        <v>0</v>
      </c>
      <c r="H229" s="41">
        <f t="shared" si="521"/>
        <v>0</v>
      </c>
      <c r="I229" s="41">
        <f t="shared" si="521"/>
        <v>0</v>
      </c>
      <c r="J229" s="41">
        <f t="shared" si="521"/>
        <v>0</v>
      </c>
      <c r="K229" s="41">
        <f t="shared" si="521"/>
        <v>0</v>
      </c>
      <c r="L229" s="41">
        <f t="shared" si="521"/>
        <v>0</v>
      </c>
      <c r="M229" s="41">
        <f t="shared" si="521"/>
        <v>0</v>
      </c>
      <c r="N229" s="41">
        <f t="shared" si="521"/>
        <v>0</v>
      </c>
      <c r="O229" s="41">
        <f t="shared" si="521"/>
        <v>0</v>
      </c>
      <c r="P229" s="41">
        <f t="shared" si="521"/>
        <v>0</v>
      </c>
      <c r="Q229" s="41">
        <f t="shared" si="438"/>
        <v>0</v>
      </c>
      <c r="R229" s="41"/>
      <c r="S229" s="41">
        <f t="shared" si="461"/>
        <v>2750</v>
      </c>
      <c r="T229" s="41">
        <f aca="true" t="shared" si="522" ref="T229:AD229">IF(AND(S172=0,T172&gt;0),$A229,0)</f>
        <v>0</v>
      </c>
      <c r="U229" s="41">
        <f t="shared" si="522"/>
        <v>0</v>
      </c>
      <c r="V229" s="41">
        <f t="shared" si="522"/>
        <v>0</v>
      </c>
      <c r="W229" s="41">
        <f t="shared" si="522"/>
        <v>0</v>
      </c>
      <c r="X229" s="41">
        <f t="shared" si="522"/>
        <v>0</v>
      </c>
      <c r="Y229" s="41">
        <f t="shared" si="522"/>
        <v>0</v>
      </c>
      <c r="Z229" s="41">
        <f t="shared" si="522"/>
        <v>0</v>
      </c>
      <c r="AA229" s="41">
        <f t="shared" si="522"/>
        <v>0</v>
      </c>
      <c r="AB229" s="41">
        <f t="shared" si="522"/>
        <v>0</v>
      </c>
      <c r="AC229" s="41">
        <f t="shared" si="522"/>
        <v>0</v>
      </c>
      <c r="AD229" s="41">
        <f t="shared" si="522"/>
        <v>0</v>
      </c>
      <c r="AE229" s="41">
        <f t="shared" si="440"/>
        <v>2750</v>
      </c>
      <c r="AF229" s="41"/>
      <c r="AG229" s="41">
        <f t="shared" si="463"/>
        <v>0</v>
      </c>
      <c r="AH229" s="41">
        <f t="shared" si="464"/>
        <v>0</v>
      </c>
      <c r="AI229" s="41">
        <f t="shared" si="465"/>
        <v>0</v>
      </c>
      <c r="AJ229" s="41">
        <f t="shared" si="466"/>
        <v>0</v>
      </c>
      <c r="AK229" s="41">
        <f t="shared" si="467"/>
        <v>0</v>
      </c>
      <c r="AL229" s="41">
        <f t="shared" si="468"/>
        <v>0</v>
      </c>
      <c r="AM229" s="41">
        <f t="shared" si="469"/>
        <v>0</v>
      </c>
      <c r="AN229" s="41">
        <f t="shared" si="470"/>
        <v>0</v>
      </c>
      <c r="AO229" s="41">
        <f t="shared" si="471"/>
        <v>0</v>
      </c>
      <c r="AP229" s="41">
        <f t="shared" si="472"/>
        <v>0</v>
      </c>
      <c r="AQ229" s="41">
        <f t="shared" si="473"/>
        <v>0</v>
      </c>
      <c r="AR229" s="41">
        <f t="shared" si="474"/>
        <v>0</v>
      </c>
      <c r="AS229" s="41">
        <f t="shared" si="441"/>
        <v>0</v>
      </c>
      <c r="AT229" s="41"/>
      <c r="AU229" s="41">
        <f t="shared" si="475"/>
        <v>0</v>
      </c>
      <c r="AV229" s="41">
        <f t="shared" si="476"/>
        <v>0</v>
      </c>
      <c r="AW229" s="41">
        <f t="shared" si="477"/>
        <v>0</v>
      </c>
      <c r="AX229" s="41">
        <f t="shared" si="478"/>
        <v>0</v>
      </c>
      <c r="AY229" s="41">
        <f t="shared" si="479"/>
        <v>0</v>
      </c>
      <c r="AZ229" s="41">
        <f t="shared" si="480"/>
        <v>0</v>
      </c>
      <c r="BA229" s="41">
        <f t="shared" si="481"/>
        <v>0</v>
      </c>
      <c r="BB229" s="41">
        <f t="shared" si="482"/>
        <v>0</v>
      </c>
      <c r="BC229" s="41">
        <f t="shared" si="483"/>
        <v>0</v>
      </c>
      <c r="BD229" s="41">
        <f t="shared" si="484"/>
        <v>0</v>
      </c>
      <c r="BE229" s="41">
        <f t="shared" si="485"/>
        <v>0</v>
      </c>
      <c r="BF229" s="41">
        <f t="shared" si="486"/>
        <v>0</v>
      </c>
      <c r="BG229" s="41">
        <f t="shared" si="442"/>
        <v>0</v>
      </c>
      <c r="BI229" s="39">
        <f t="shared" si="443"/>
        <v>0</v>
      </c>
      <c r="BJ229" s="39">
        <f t="shared" si="444"/>
        <v>2750</v>
      </c>
      <c r="BK229" s="39">
        <f t="shared" si="445"/>
        <v>0</v>
      </c>
      <c r="BL229" s="39">
        <f t="shared" si="446"/>
        <v>0</v>
      </c>
    </row>
    <row r="230" spans="1:64" s="44" customFormat="1" ht="12.75">
      <c r="A230" s="41">
        <f t="shared" si="447"/>
        <v>2750</v>
      </c>
      <c r="B230" s="53">
        <f t="shared" si="448"/>
        <v>27</v>
      </c>
      <c r="C230" s="41" t="s">
        <v>71</v>
      </c>
      <c r="E230" s="41">
        <f t="shared" si="449"/>
        <v>0</v>
      </c>
      <c r="F230" s="41">
        <f aca="true" t="shared" si="523" ref="F230:P230">IF(AND(E173=0,F173&gt;0),$A230,0)</f>
        <v>0</v>
      </c>
      <c r="G230" s="41">
        <f t="shared" si="523"/>
        <v>0</v>
      </c>
      <c r="H230" s="41">
        <f t="shared" si="523"/>
        <v>0</v>
      </c>
      <c r="I230" s="41">
        <f t="shared" si="523"/>
        <v>0</v>
      </c>
      <c r="J230" s="41">
        <f t="shared" si="523"/>
        <v>0</v>
      </c>
      <c r="K230" s="41">
        <f t="shared" si="523"/>
        <v>0</v>
      </c>
      <c r="L230" s="41">
        <f t="shared" si="523"/>
        <v>0</v>
      </c>
      <c r="M230" s="41">
        <f t="shared" si="523"/>
        <v>0</v>
      </c>
      <c r="N230" s="41">
        <f t="shared" si="523"/>
        <v>0</v>
      </c>
      <c r="O230" s="41">
        <f t="shared" si="523"/>
        <v>0</v>
      </c>
      <c r="P230" s="41">
        <f t="shared" si="523"/>
        <v>0</v>
      </c>
      <c r="Q230" s="41">
        <f t="shared" si="438"/>
        <v>0</v>
      </c>
      <c r="R230" s="41"/>
      <c r="S230" s="41">
        <f t="shared" si="461"/>
        <v>0</v>
      </c>
      <c r="T230" s="41">
        <f aca="true" t="shared" si="524" ref="T230:AD230">IF(AND(S173=0,T173&gt;0),$A230,0)</f>
        <v>0</v>
      </c>
      <c r="U230" s="41">
        <f t="shared" si="524"/>
        <v>0</v>
      </c>
      <c r="V230" s="41">
        <f t="shared" si="524"/>
        <v>0</v>
      </c>
      <c r="W230" s="41">
        <f t="shared" si="524"/>
        <v>0</v>
      </c>
      <c r="X230" s="41">
        <f t="shared" si="524"/>
        <v>0</v>
      </c>
      <c r="Y230" s="41">
        <f t="shared" si="524"/>
        <v>0</v>
      </c>
      <c r="Z230" s="41">
        <f t="shared" si="524"/>
        <v>0</v>
      </c>
      <c r="AA230" s="41">
        <f t="shared" si="524"/>
        <v>0</v>
      </c>
      <c r="AB230" s="41">
        <f t="shared" si="524"/>
        <v>0</v>
      </c>
      <c r="AC230" s="41">
        <f t="shared" si="524"/>
        <v>0</v>
      </c>
      <c r="AD230" s="41">
        <f t="shared" si="524"/>
        <v>0</v>
      </c>
      <c r="AE230" s="41">
        <f t="shared" si="440"/>
        <v>0</v>
      </c>
      <c r="AF230" s="41"/>
      <c r="AG230" s="41">
        <f t="shared" si="463"/>
        <v>0</v>
      </c>
      <c r="AH230" s="41">
        <f t="shared" si="464"/>
        <v>0</v>
      </c>
      <c r="AI230" s="41">
        <f t="shared" si="465"/>
        <v>0</v>
      </c>
      <c r="AJ230" s="41">
        <f t="shared" si="466"/>
        <v>0</v>
      </c>
      <c r="AK230" s="41">
        <f t="shared" si="467"/>
        <v>0</v>
      </c>
      <c r="AL230" s="41">
        <f t="shared" si="468"/>
        <v>0</v>
      </c>
      <c r="AM230" s="41">
        <f t="shared" si="469"/>
        <v>0</v>
      </c>
      <c r="AN230" s="41">
        <f t="shared" si="470"/>
        <v>0</v>
      </c>
      <c r="AO230" s="41">
        <f t="shared" si="471"/>
        <v>0</v>
      </c>
      <c r="AP230" s="41">
        <f t="shared" si="472"/>
        <v>0</v>
      </c>
      <c r="AQ230" s="41">
        <f t="shared" si="473"/>
        <v>0</v>
      </c>
      <c r="AR230" s="41">
        <f t="shared" si="474"/>
        <v>0</v>
      </c>
      <c r="AS230" s="41">
        <f t="shared" si="441"/>
        <v>0</v>
      </c>
      <c r="AT230" s="41"/>
      <c r="AU230" s="41">
        <f t="shared" si="475"/>
        <v>0</v>
      </c>
      <c r="AV230" s="41">
        <f t="shared" si="476"/>
        <v>0</v>
      </c>
      <c r="AW230" s="41">
        <f t="shared" si="477"/>
        <v>0</v>
      </c>
      <c r="AX230" s="41">
        <f t="shared" si="478"/>
        <v>0</v>
      </c>
      <c r="AY230" s="41">
        <f t="shared" si="479"/>
        <v>0</v>
      </c>
      <c r="AZ230" s="41">
        <f t="shared" si="480"/>
        <v>0</v>
      </c>
      <c r="BA230" s="41">
        <f t="shared" si="481"/>
        <v>0</v>
      </c>
      <c r="BB230" s="41">
        <f t="shared" si="482"/>
        <v>0</v>
      </c>
      <c r="BC230" s="41">
        <f t="shared" si="483"/>
        <v>0</v>
      </c>
      <c r="BD230" s="41">
        <f t="shared" si="484"/>
        <v>0</v>
      </c>
      <c r="BE230" s="41">
        <f t="shared" si="485"/>
        <v>0</v>
      </c>
      <c r="BF230" s="41">
        <f t="shared" si="486"/>
        <v>0</v>
      </c>
      <c r="BG230" s="41">
        <f t="shared" si="442"/>
        <v>0</v>
      </c>
      <c r="BI230" s="39">
        <f t="shared" si="443"/>
        <v>0</v>
      </c>
      <c r="BJ230" s="39">
        <f t="shared" si="444"/>
        <v>0</v>
      </c>
      <c r="BK230" s="39">
        <f t="shared" si="445"/>
        <v>0</v>
      </c>
      <c r="BL230" s="39">
        <f t="shared" si="446"/>
        <v>0</v>
      </c>
    </row>
    <row r="231" spans="1:64" s="44" customFormat="1" ht="12.75">
      <c r="A231" s="41">
        <f t="shared" si="447"/>
        <v>2750</v>
      </c>
      <c r="B231" s="53">
        <f t="shared" si="448"/>
        <v>28</v>
      </c>
      <c r="C231" s="41" t="s">
        <v>71</v>
      </c>
      <c r="E231" s="41">
        <f t="shared" si="449"/>
        <v>0</v>
      </c>
      <c r="F231" s="41">
        <f aca="true" t="shared" si="525" ref="F231:P231">IF(AND(E174=0,F174&gt;0),$A231,0)</f>
        <v>0</v>
      </c>
      <c r="G231" s="41">
        <f t="shared" si="525"/>
        <v>0</v>
      </c>
      <c r="H231" s="41">
        <f t="shared" si="525"/>
        <v>0</v>
      </c>
      <c r="I231" s="41">
        <f t="shared" si="525"/>
        <v>0</v>
      </c>
      <c r="J231" s="41">
        <f t="shared" si="525"/>
        <v>0</v>
      </c>
      <c r="K231" s="41">
        <f t="shared" si="525"/>
        <v>0</v>
      </c>
      <c r="L231" s="41">
        <f t="shared" si="525"/>
        <v>0</v>
      </c>
      <c r="M231" s="41">
        <f t="shared" si="525"/>
        <v>0</v>
      </c>
      <c r="N231" s="41">
        <f t="shared" si="525"/>
        <v>0</v>
      </c>
      <c r="O231" s="41">
        <f t="shared" si="525"/>
        <v>0</v>
      </c>
      <c r="P231" s="41">
        <f t="shared" si="525"/>
        <v>0</v>
      </c>
      <c r="Q231" s="41">
        <f t="shared" si="438"/>
        <v>0</v>
      </c>
      <c r="R231" s="41"/>
      <c r="S231" s="41">
        <f t="shared" si="461"/>
        <v>0</v>
      </c>
      <c r="T231" s="41">
        <f aca="true" t="shared" si="526" ref="T231:AD231">IF(AND(S174=0,T174&gt;0),$A231,0)</f>
        <v>0</v>
      </c>
      <c r="U231" s="41">
        <f t="shared" si="526"/>
        <v>0</v>
      </c>
      <c r="V231" s="41">
        <f t="shared" si="526"/>
        <v>0</v>
      </c>
      <c r="W231" s="41">
        <f t="shared" si="526"/>
        <v>0</v>
      </c>
      <c r="X231" s="41">
        <f t="shared" si="526"/>
        <v>0</v>
      </c>
      <c r="Y231" s="41">
        <f t="shared" si="526"/>
        <v>0</v>
      </c>
      <c r="Z231" s="41">
        <f t="shared" si="526"/>
        <v>0</v>
      </c>
      <c r="AA231" s="41">
        <f t="shared" si="526"/>
        <v>0</v>
      </c>
      <c r="AB231" s="41">
        <f t="shared" si="526"/>
        <v>0</v>
      </c>
      <c r="AC231" s="41">
        <f t="shared" si="526"/>
        <v>0</v>
      </c>
      <c r="AD231" s="41">
        <f t="shared" si="526"/>
        <v>0</v>
      </c>
      <c r="AE231" s="41">
        <f t="shared" si="440"/>
        <v>0</v>
      </c>
      <c r="AF231" s="41"/>
      <c r="AG231" s="41">
        <f t="shared" si="463"/>
        <v>0</v>
      </c>
      <c r="AH231" s="41">
        <f t="shared" si="464"/>
        <v>0</v>
      </c>
      <c r="AI231" s="41">
        <f t="shared" si="465"/>
        <v>0</v>
      </c>
      <c r="AJ231" s="41">
        <f t="shared" si="466"/>
        <v>0</v>
      </c>
      <c r="AK231" s="41">
        <f t="shared" si="467"/>
        <v>0</v>
      </c>
      <c r="AL231" s="41">
        <f t="shared" si="468"/>
        <v>0</v>
      </c>
      <c r="AM231" s="41">
        <f t="shared" si="469"/>
        <v>0</v>
      </c>
      <c r="AN231" s="41">
        <f t="shared" si="470"/>
        <v>0</v>
      </c>
      <c r="AO231" s="41">
        <f t="shared" si="471"/>
        <v>0</v>
      </c>
      <c r="AP231" s="41">
        <f t="shared" si="472"/>
        <v>0</v>
      </c>
      <c r="AQ231" s="41">
        <f t="shared" si="473"/>
        <v>0</v>
      </c>
      <c r="AR231" s="41">
        <f t="shared" si="474"/>
        <v>0</v>
      </c>
      <c r="AS231" s="41">
        <f t="shared" si="441"/>
        <v>0</v>
      </c>
      <c r="AT231" s="41"/>
      <c r="AU231" s="41">
        <f t="shared" si="475"/>
        <v>0</v>
      </c>
      <c r="AV231" s="41">
        <f t="shared" si="476"/>
        <v>0</v>
      </c>
      <c r="AW231" s="41">
        <f t="shared" si="477"/>
        <v>0</v>
      </c>
      <c r="AX231" s="41">
        <f t="shared" si="478"/>
        <v>0</v>
      </c>
      <c r="AY231" s="41">
        <f t="shared" si="479"/>
        <v>0</v>
      </c>
      <c r="AZ231" s="41">
        <f t="shared" si="480"/>
        <v>0</v>
      </c>
      <c r="BA231" s="41">
        <f t="shared" si="481"/>
        <v>0</v>
      </c>
      <c r="BB231" s="41">
        <f t="shared" si="482"/>
        <v>0</v>
      </c>
      <c r="BC231" s="41">
        <f t="shared" si="483"/>
        <v>0</v>
      </c>
      <c r="BD231" s="41">
        <f t="shared" si="484"/>
        <v>0</v>
      </c>
      <c r="BE231" s="41">
        <f t="shared" si="485"/>
        <v>0</v>
      </c>
      <c r="BF231" s="41">
        <f t="shared" si="486"/>
        <v>0</v>
      </c>
      <c r="BG231" s="41">
        <f t="shared" si="442"/>
        <v>0</v>
      </c>
      <c r="BI231" s="39">
        <f t="shared" si="443"/>
        <v>0</v>
      </c>
      <c r="BJ231" s="39">
        <f t="shared" si="444"/>
        <v>0</v>
      </c>
      <c r="BK231" s="39">
        <f t="shared" si="445"/>
        <v>0</v>
      </c>
      <c r="BL231" s="39">
        <f t="shared" si="446"/>
        <v>0</v>
      </c>
    </row>
    <row r="232" spans="1:64" s="44" customFormat="1" ht="12.75">
      <c r="A232" s="41">
        <f>A231</f>
        <v>2750</v>
      </c>
      <c r="B232" s="53">
        <f>B231+1</f>
        <v>29</v>
      </c>
      <c r="C232" s="41" t="s">
        <v>71</v>
      </c>
      <c r="E232" s="41">
        <f>IF(AND(D174=0,E174&gt;0),$A232,0)</f>
        <v>0</v>
      </c>
      <c r="F232" s="41">
        <f aca="true" t="shared" si="527" ref="F232:P232">IF(AND(E175=0,F175&gt;0),$A232,0)</f>
        <v>0</v>
      </c>
      <c r="G232" s="41">
        <f t="shared" si="527"/>
        <v>0</v>
      </c>
      <c r="H232" s="41">
        <f t="shared" si="527"/>
        <v>0</v>
      </c>
      <c r="I232" s="41">
        <f t="shared" si="527"/>
        <v>0</v>
      </c>
      <c r="J232" s="41">
        <f t="shared" si="527"/>
        <v>0</v>
      </c>
      <c r="K232" s="41">
        <f t="shared" si="527"/>
        <v>0</v>
      </c>
      <c r="L232" s="41">
        <f t="shared" si="527"/>
        <v>0</v>
      </c>
      <c r="M232" s="41">
        <f t="shared" si="527"/>
        <v>0</v>
      </c>
      <c r="N232" s="41">
        <f t="shared" si="527"/>
        <v>0</v>
      </c>
      <c r="O232" s="41">
        <f t="shared" si="527"/>
        <v>0</v>
      </c>
      <c r="P232" s="41">
        <f t="shared" si="527"/>
        <v>0</v>
      </c>
      <c r="Q232" s="41">
        <f>SUM(E232:P232)</f>
        <v>0</v>
      </c>
      <c r="R232" s="41"/>
      <c r="S232" s="41">
        <f>IF(AND(P175=0,S175&gt;0),$A232,0)</f>
        <v>0</v>
      </c>
      <c r="T232" s="41">
        <f aca="true" t="shared" si="528" ref="T232:AD232">IF(AND(S175=0,T175&gt;0),$A232,0)</f>
        <v>0</v>
      </c>
      <c r="U232" s="41">
        <f t="shared" si="528"/>
        <v>0</v>
      </c>
      <c r="V232" s="41">
        <f t="shared" si="528"/>
        <v>0</v>
      </c>
      <c r="W232" s="41">
        <f t="shared" si="528"/>
        <v>0</v>
      </c>
      <c r="X232" s="41">
        <f t="shared" si="528"/>
        <v>0</v>
      </c>
      <c r="Y232" s="41">
        <f t="shared" si="528"/>
        <v>0</v>
      </c>
      <c r="Z232" s="41">
        <f t="shared" si="528"/>
        <v>0</v>
      </c>
      <c r="AA232" s="41">
        <f t="shared" si="528"/>
        <v>0</v>
      </c>
      <c r="AB232" s="41">
        <f t="shared" si="528"/>
        <v>0</v>
      </c>
      <c r="AC232" s="41">
        <f t="shared" si="528"/>
        <v>0</v>
      </c>
      <c r="AD232" s="41">
        <f t="shared" si="528"/>
        <v>0</v>
      </c>
      <c r="AE232" s="41">
        <f>SUM(S232:AD232)</f>
        <v>0</v>
      </c>
      <c r="AF232" s="41"/>
      <c r="AG232" s="41">
        <f>IF(AND(AD175=0,AG175&gt;0),$A232,0)</f>
        <v>0</v>
      </c>
      <c r="AH232" s="41">
        <f aca="true" t="shared" si="529" ref="AH232:AR232">IF(AND(AG175=0,AH175&gt;0),$A232,0)</f>
        <v>0</v>
      </c>
      <c r="AI232" s="41">
        <f t="shared" si="529"/>
        <v>0</v>
      </c>
      <c r="AJ232" s="41">
        <f t="shared" si="529"/>
        <v>0</v>
      </c>
      <c r="AK232" s="41">
        <f t="shared" si="529"/>
        <v>0</v>
      </c>
      <c r="AL232" s="41">
        <f t="shared" si="529"/>
        <v>0</v>
      </c>
      <c r="AM232" s="41">
        <f t="shared" si="529"/>
        <v>0</v>
      </c>
      <c r="AN232" s="41">
        <f t="shared" si="529"/>
        <v>0</v>
      </c>
      <c r="AO232" s="41">
        <f t="shared" si="529"/>
        <v>0</v>
      </c>
      <c r="AP232" s="41">
        <f t="shared" si="529"/>
        <v>0</v>
      </c>
      <c r="AQ232" s="41">
        <f t="shared" si="529"/>
        <v>0</v>
      </c>
      <c r="AR232" s="41">
        <f t="shared" si="529"/>
        <v>0</v>
      </c>
      <c r="AS232" s="41">
        <f t="shared" si="441"/>
        <v>0</v>
      </c>
      <c r="AT232" s="41"/>
      <c r="AU232" s="41">
        <f>IF(AND(AR175=0,AU175&gt;0),$A232,0)</f>
        <v>0</v>
      </c>
      <c r="AV232" s="41">
        <f aca="true" t="shared" si="530" ref="AV232:BF232">IF(AND(AU175=0,AV175&gt;0),$A232,0)</f>
        <v>0</v>
      </c>
      <c r="AW232" s="41">
        <f t="shared" si="530"/>
        <v>0</v>
      </c>
      <c r="AX232" s="41">
        <f t="shared" si="530"/>
        <v>0</v>
      </c>
      <c r="AY232" s="41">
        <f t="shared" si="530"/>
        <v>0</v>
      </c>
      <c r="AZ232" s="41">
        <f t="shared" si="530"/>
        <v>0</v>
      </c>
      <c r="BA232" s="41">
        <f t="shared" si="530"/>
        <v>0</v>
      </c>
      <c r="BB232" s="41">
        <f t="shared" si="530"/>
        <v>0</v>
      </c>
      <c r="BC232" s="41">
        <f t="shared" si="530"/>
        <v>0</v>
      </c>
      <c r="BD232" s="41">
        <f t="shared" si="530"/>
        <v>0</v>
      </c>
      <c r="BE232" s="41">
        <f t="shared" si="530"/>
        <v>0</v>
      </c>
      <c r="BF232" s="41">
        <f t="shared" si="530"/>
        <v>0</v>
      </c>
      <c r="BG232" s="41">
        <f t="shared" si="442"/>
        <v>0</v>
      </c>
      <c r="BI232" s="39">
        <f t="shared" si="443"/>
        <v>0</v>
      </c>
      <c r="BJ232" s="39">
        <f t="shared" si="444"/>
        <v>0</v>
      </c>
      <c r="BK232" s="39">
        <f t="shared" si="445"/>
        <v>0</v>
      </c>
      <c r="BL232" s="39">
        <f t="shared" si="446"/>
        <v>0</v>
      </c>
    </row>
    <row r="233" spans="1:64" s="44" customFormat="1" ht="12.75">
      <c r="A233" s="41">
        <f>A232</f>
        <v>2750</v>
      </c>
      <c r="B233" s="53">
        <f>B232+1</f>
        <v>30</v>
      </c>
      <c r="C233" s="41" t="s">
        <v>71</v>
      </c>
      <c r="E233" s="41">
        <f>IF(AND(D175=0,E175&gt;0),$A233,0)</f>
        <v>0</v>
      </c>
      <c r="F233" s="41">
        <f aca="true" t="shared" si="531" ref="F233:P233">IF(AND(E176=0,F176&gt;0),$A233,0)</f>
        <v>0</v>
      </c>
      <c r="G233" s="41">
        <f t="shared" si="531"/>
        <v>0</v>
      </c>
      <c r="H233" s="41">
        <f t="shared" si="531"/>
        <v>0</v>
      </c>
      <c r="I233" s="41">
        <f t="shared" si="531"/>
        <v>0</v>
      </c>
      <c r="J233" s="41">
        <f t="shared" si="531"/>
        <v>0</v>
      </c>
      <c r="K233" s="41">
        <f t="shared" si="531"/>
        <v>0</v>
      </c>
      <c r="L233" s="41">
        <f t="shared" si="531"/>
        <v>0</v>
      </c>
      <c r="M233" s="41">
        <f t="shared" si="531"/>
        <v>0</v>
      </c>
      <c r="N233" s="41">
        <f t="shared" si="531"/>
        <v>0</v>
      </c>
      <c r="O233" s="41">
        <f t="shared" si="531"/>
        <v>0</v>
      </c>
      <c r="P233" s="41">
        <f t="shared" si="531"/>
        <v>0</v>
      </c>
      <c r="Q233" s="41">
        <f>SUM(E233:P233)</f>
        <v>0</v>
      </c>
      <c r="R233" s="41"/>
      <c r="S233" s="41">
        <f>IF(AND(P176=0,S176&gt;0),$A233,0)</f>
        <v>0</v>
      </c>
      <c r="T233" s="41">
        <f aca="true" t="shared" si="532" ref="T233:AD233">IF(AND(S176=0,T176&gt;0),$A233,0)</f>
        <v>0</v>
      </c>
      <c r="U233" s="41">
        <f t="shared" si="532"/>
        <v>0</v>
      </c>
      <c r="V233" s="41">
        <f t="shared" si="532"/>
        <v>0</v>
      </c>
      <c r="W233" s="41">
        <f t="shared" si="532"/>
        <v>0</v>
      </c>
      <c r="X233" s="41">
        <f t="shared" si="532"/>
        <v>0</v>
      </c>
      <c r="Y233" s="41">
        <f t="shared" si="532"/>
        <v>0</v>
      </c>
      <c r="Z233" s="41">
        <f t="shared" si="532"/>
        <v>0</v>
      </c>
      <c r="AA233" s="41">
        <f t="shared" si="532"/>
        <v>0</v>
      </c>
      <c r="AB233" s="41">
        <f t="shared" si="532"/>
        <v>0</v>
      </c>
      <c r="AC233" s="41">
        <f t="shared" si="532"/>
        <v>0</v>
      </c>
      <c r="AD233" s="41">
        <f t="shared" si="532"/>
        <v>0</v>
      </c>
      <c r="AE233" s="41">
        <f>SUM(S233:AD233)</f>
        <v>0</v>
      </c>
      <c r="AF233" s="41"/>
      <c r="AG233" s="41">
        <f>IF(AND(AD176=0,AG176&gt;0),$A233,0)</f>
        <v>0</v>
      </c>
      <c r="AH233" s="41">
        <f aca="true" t="shared" si="533" ref="AH233:AR233">IF(AND(AG176=0,AH176&gt;0),$A233,0)</f>
        <v>0</v>
      </c>
      <c r="AI233" s="41">
        <f t="shared" si="533"/>
        <v>0</v>
      </c>
      <c r="AJ233" s="41">
        <f t="shared" si="533"/>
        <v>0</v>
      </c>
      <c r="AK233" s="41">
        <f t="shared" si="533"/>
        <v>0</v>
      </c>
      <c r="AL233" s="41">
        <f t="shared" si="533"/>
        <v>0</v>
      </c>
      <c r="AM233" s="41">
        <f t="shared" si="533"/>
        <v>0</v>
      </c>
      <c r="AN233" s="41">
        <f t="shared" si="533"/>
        <v>0</v>
      </c>
      <c r="AO233" s="41">
        <f t="shared" si="533"/>
        <v>0</v>
      </c>
      <c r="AP233" s="41">
        <f t="shared" si="533"/>
        <v>0</v>
      </c>
      <c r="AQ233" s="41">
        <f t="shared" si="533"/>
        <v>0</v>
      </c>
      <c r="AR233" s="41">
        <f t="shared" si="533"/>
        <v>0</v>
      </c>
      <c r="AS233" s="41">
        <f>SUM(AG233:AR233)</f>
        <v>0</v>
      </c>
      <c r="AT233" s="41"/>
      <c r="AU233" s="41">
        <f>IF(AND(AR176=0,AU176&gt;0),$A233,0)</f>
        <v>0</v>
      </c>
      <c r="AV233" s="41">
        <f aca="true" t="shared" si="534" ref="AV233:BF233">IF(AND(AU176=0,AV176&gt;0),$A233,0)</f>
        <v>0</v>
      </c>
      <c r="AW233" s="41">
        <f t="shared" si="534"/>
        <v>0</v>
      </c>
      <c r="AX233" s="41">
        <f t="shared" si="534"/>
        <v>0</v>
      </c>
      <c r="AY233" s="41">
        <f t="shared" si="534"/>
        <v>0</v>
      </c>
      <c r="AZ233" s="41">
        <f t="shared" si="534"/>
        <v>0</v>
      </c>
      <c r="BA233" s="41">
        <f t="shared" si="534"/>
        <v>0</v>
      </c>
      <c r="BB233" s="41">
        <f t="shared" si="534"/>
        <v>0</v>
      </c>
      <c r="BC233" s="41">
        <f t="shared" si="534"/>
        <v>0</v>
      </c>
      <c r="BD233" s="41">
        <f t="shared" si="534"/>
        <v>0</v>
      </c>
      <c r="BE233" s="41">
        <f t="shared" si="534"/>
        <v>0</v>
      </c>
      <c r="BF233" s="41">
        <f t="shared" si="534"/>
        <v>0</v>
      </c>
      <c r="BG233" s="41">
        <f>SUM(AU233:BF233)</f>
        <v>0</v>
      </c>
      <c r="BI233" s="39">
        <f t="shared" si="443"/>
        <v>0</v>
      </c>
      <c r="BJ233" s="39">
        <f t="shared" si="444"/>
        <v>0</v>
      </c>
      <c r="BK233" s="39">
        <f t="shared" si="445"/>
        <v>0</v>
      </c>
      <c r="BL233" s="39">
        <f t="shared" si="446"/>
        <v>0</v>
      </c>
    </row>
    <row r="234" spans="1:64" s="44" customFormat="1" ht="12.75">
      <c r="A234" s="41"/>
      <c r="B234" s="53" t="s">
        <v>124</v>
      </c>
      <c r="C234" s="41"/>
      <c r="E234" s="64">
        <v>500000</v>
      </c>
      <c r="F234" s="64"/>
      <c r="G234" s="64"/>
      <c r="H234" s="64"/>
      <c r="I234" s="64">
        <v>100000</v>
      </c>
      <c r="J234" s="64"/>
      <c r="K234" s="64"/>
      <c r="L234" s="64"/>
      <c r="M234" s="64">
        <v>200000</v>
      </c>
      <c r="N234" s="64"/>
      <c r="O234" s="64"/>
      <c r="P234" s="64"/>
      <c r="Q234" s="41">
        <f>SUM(E234:P234)</f>
        <v>800000</v>
      </c>
      <c r="R234" s="64"/>
      <c r="S234" s="64">
        <v>250000</v>
      </c>
      <c r="T234" s="64"/>
      <c r="U234" s="64"/>
      <c r="V234" s="64"/>
      <c r="W234" s="64">
        <v>0</v>
      </c>
      <c r="X234" s="64"/>
      <c r="Y234" s="64"/>
      <c r="Z234" s="64"/>
      <c r="AA234" s="64">
        <v>100000</v>
      </c>
      <c r="AB234" s="64"/>
      <c r="AC234" s="64"/>
      <c r="AD234" s="64"/>
      <c r="AE234" s="41">
        <f>SUM(S234:AD234)</f>
        <v>350000</v>
      </c>
      <c r="AF234" s="64"/>
      <c r="AG234" s="64">
        <v>250000</v>
      </c>
      <c r="AH234" s="64"/>
      <c r="AI234" s="64"/>
      <c r="AJ234" s="64"/>
      <c r="AK234" s="64">
        <v>0</v>
      </c>
      <c r="AL234" s="64"/>
      <c r="AM234" s="64"/>
      <c r="AN234" s="64"/>
      <c r="AO234" s="64">
        <v>100000</v>
      </c>
      <c r="AP234" s="64"/>
      <c r="AQ234" s="64"/>
      <c r="AR234" s="64"/>
      <c r="AS234" s="41">
        <f>SUM(AG234:AR234)</f>
        <v>350000</v>
      </c>
      <c r="AT234" s="64"/>
      <c r="AU234" s="64">
        <v>250000</v>
      </c>
      <c r="AV234" s="64"/>
      <c r="AW234" s="64"/>
      <c r="AX234" s="64">
        <v>0</v>
      </c>
      <c r="AY234" s="64"/>
      <c r="AZ234" s="64"/>
      <c r="BA234" s="64"/>
      <c r="BB234" s="64"/>
      <c r="BC234" s="64">
        <v>100000</v>
      </c>
      <c r="BD234" s="64"/>
      <c r="BE234" s="64"/>
      <c r="BF234" s="64"/>
      <c r="BG234" s="41">
        <f>SUM(AU234:BF234)</f>
        <v>350000</v>
      </c>
      <c r="BH234" s="62"/>
      <c r="BI234" s="73">
        <f t="shared" si="443"/>
        <v>800000</v>
      </c>
      <c r="BJ234" s="73">
        <f t="shared" si="444"/>
        <v>350000</v>
      </c>
      <c r="BK234" s="73">
        <f t="shared" si="445"/>
        <v>350000</v>
      </c>
      <c r="BL234" s="73">
        <f t="shared" si="446"/>
        <v>350000</v>
      </c>
    </row>
    <row r="235" spans="2:64" ht="12.75">
      <c r="B235" s="43" t="s">
        <v>79</v>
      </c>
      <c r="E235" s="42">
        <f aca="true" t="shared" si="535" ref="E235:AB235">SUM(E204:E234)</f>
        <v>508250</v>
      </c>
      <c r="F235" s="42">
        <f t="shared" si="535"/>
        <v>0</v>
      </c>
      <c r="G235" s="42">
        <f t="shared" si="535"/>
        <v>0</v>
      </c>
      <c r="H235" s="42">
        <f t="shared" si="535"/>
        <v>0</v>
      </c>
      <c r="I235" s="42">
        <f t="shared" si="535"/>
        <v>100000</v>
      </c>
      <c r="J235" s="42">
        <f t="shared" si="535"/>
        <v>0</v>
      </c>
      <c r="K235" s="42">
        <f t="shared" si="535"/>
        <v>0</v>
      </c>
      <c r="L235" s="42">
        <f t="shared" si="535"/>
        <v>0</v>
      </c>
      <c r="M235" s="42">
        <f t="shared" si="535"/>
        <v>200000</v>
      </c>
      <c r="N235" s="42">
        <f t="shared" si="535"/>
        <v>0</v>
      </c>
      <c r="O235" s="42">
        <f t="shared" si="535"/>
        <v>0</v>
      </c>
      <c r="P235" s="42">
        <f t="shared" si="535"/>
        <v>0</v>
      </c>
      <c r="Q235" s="42">
        <f t="shared" si="535"/>
        <v>808250</v>
      </c>
      <c r="S235" s="42">
        <f t="shared" si="535"/>
        <v>252750</v>
      </c>
      <c r="T235" s="42">
        <f t="shared" si="535"/>
        <v>0</v>
      </c>
      <c r="U235" s="42">
        <f t="shared" si="535"/>
        <v>0</v>
      </c>
      <c r="V235" s="42">
        <f t="shared" si="535"/>
        <v>0</v>
      </c>
      <c r="W235" s="42">
        <f t="shared" si="535"/>
        <v>0</v>
      </c>
      <c r="X235" s="42">
        <f t="shared" si="535"/>
        <v>0</v>
      </c>
      <c r="Y235" s="42">
        <f t="shared" si="535"/>
        <v>0</v>
      </c>
      <c r="Z235" s="42">
        <f t="shared" si="535"/>
        <v>0</v>
      </c>
      <c r="AA235" s="42">
        <f t="shared" si="535"/>
        <v>100000</v>
      </c>
      <c r="AB235" s="42">
        <f t="shared" si="535"/>
        <v>0</v>
      </c>
      <c r="AC235" s="42">
        <f>SUM(AC204:AC234)</f>
        <v>0</v>
      </c>
      <c r="AD235" s="42">
        <f>SUM(AD204:AD234)</f>
        <v>0</v>
      </c>
      <c r="AE235" s="42">
        <f>SUM(AE204:AE234)</f>
        <v>352750</v>
      </c>
      <c r="AG235" s="42">
        <f aca="true" t="shared" si="536" ref="AG235:AS235">SUM(AG204:AG234)</f>
        <v>250000</v>
      </c>
      <c r="AH235" s="42">
        <f t="shared" si="536"/>
        <v>0</v>
      </c>
      <c r="AI235" s="42">
        <f t="shared" si="536"/>
        <v>0</v>
      </c>
      <c r="AJ235" s="42">
        <f t="shared" si="536"/>
        <v>0</v>
      </c>
      <c r="AK235" s="42">
        <f t="shared" si="536"/>
        <v>0</v>
      </c>
      <c r="AL235" s="42">
        <f t="shared" si="536"/>
        <v>0</v>
      </c>
      <c r="AM235" s="42">
        <f t="shared" si="536"/>
        <v>0</v>
      </c>
      <c r="AN235" s="42">
        <f t="shared" si="536"/>
        <v>0</v>
      </c>
      <c r="AO235" s="42">
        <f t="shared" si="536"/>
        <v>100000</v>
      </c>
      <c r="AP235" s="42">
        <f t="shared" si="536"/>
        <v>0</v>
      </c>
      <c r="AQ235" s="42">
        <f t="shared" si="536"/>
        <v>0</v>
      </c>
      <c r="AR235" s="42">
        <f t="shared" si="536"/>
        <v>0</v>
      </c>
      <c r="AS235" s="42">
        <f t="shared" si="536"/>
        <v>350000</v>
      </c>
      <c r="AU235" s="42">
        <f aca="true" t="shared" si="537" ref="AU235:BG235">SUM(AU204:AU234)</f>
        <v>250000</v>
      </c>
      <c r="AV235" s="42">
        <f t="shared" si="537"/>
        <v>0</v>
      </c>
      <c r="AW235" s="42">
        <f t="shared" si="537"/>
        <v>0</v>
      </c>
      <c r="AX235" s="42">
        <f t="shared" si="537"/>
        <v>0</v>
      </c>
      <c r="AY235" s="42">
        <f t="shared" si="537"/>
        <v>0</v>
      </c>
      <c r="AZ235" s="42">
        <f t="shared" si="537"/>
        <v>0</v>
      </c>
      <c r="BA235" s="42">
        <f t="shared" si="537"/>
        <v>0</v>
      </c>
      <c r="BB235" s="42">
        <f t="shared" si="537"/>
        <v>0</v>
      </c>
      <c r="BC235" s="42">
        <f t="shared" si="537"/>
        <v>100000</v>
      </c>
      <c r="BD235" s="42">
        <f t="shared" si="537"/>
        <v>0</v>
      </c>
      <c r="BE235" s="42">
        <f t="shared" si="537"/>
        <v>0</v>
      </c>
      <c r="BF235" s="42">
        <f t="shared" si="537"/>
        <v>0</v>
      </c>
      <c r="BG235" s="42">
        <f t="shared" si="537"/>
        <v>350000</v>
      </c>
      <c r="BI235" s="42">
        <f>SUM(BI204:BI234)</f>
        <v>808250</v>
      </c>
      <c r="BJ235" s="42">
        <f>SUM(BJ204:BJ234)</f>
        <v>352750</v>
      </c>
      <c r="BK235" s="42">
        <f>SUM(BK204:BK234)</f>
        <v>350000</v>
      </c>
      <c r="BL235" s="42">
        <f>SUM(BL204:BL234)</f>
        <v>350000</v>
      </c>
    </row>
    <row r="236" ht="12.75">
      <c r="C236" s="54"/>
    </row>
    <row r="239" spans="4:71" ht="12.75">
      <c r="D239" s="42" t="s">
        <v>81</v>
      </c>
      <c r="E239" s="44">
        <f>registrations!E18</f>
        <v>50000</v>
      </c>
      <c r="F239" s="44">
        <f>registrations!F18</f>
        <v>25000</v>
      </c>
      <c r="G239" s="44">
        <f>registrations!G18</f>
        <v>25000</v>
      </c>
      <c r="H239" s="44">
        <f>registrations!H18</f>
        <v>25000</v>
      </c>
      <c r="I239" s="44">
        <f>registrations!I18</f>
        <v>12500</v>
      </c>
      <c r="J239" s="44">
        <f>registrations!J18</f>
        <v>12500</v>
      </c>
      <c r="K239" s="44">
        <f>registrations!K18</f>
        <v>12500</v>
      </c>
      <c r="L239" s="44">
        <f>registrations!L18</f>
        <v>12500</v>
      </c>
      <c r="M239" s="44">
        <f>registrations!M18</f>
        <v>18800</v>
      </c>
      <c r="N239" s="44">
        <f>registrations!N18</f>
        <v>18800</v>
      </c>
      <c r="O239" s="44">
        <f>registrations!O18</f>
        <v>18800</v>
      </c>
      <c r="P239" s="44">
        <f>registrations!P18</f>
        <v>18800</v>
      </c>
      <c r="Q239" s="44">
        <f>registrations!Q18</f>
        <v>250200</v>
      </c>
      <c r="R239" s="44"/>
      <c r="S239" s="44">
        <f>registrations!S18</f>
        <v>65600</v>
      </c>
      <c r="T239" s="44">
        <f>registrations!T18</f>
        <v>43600</v>
      </c>
      <c r="U239" s="44">
        <f>registrations!U18</f>
        <v>43600</v>
      </c>
      <c r="V239" s="44">
        <f>registrations!V18</f>
        <v>43600</v>
      </c>
      <c r="W239" s="44">
        <f>registrations!W18</f>
        <v>39800</v>
      </c>
      <c r="X239" s="44">
        <f>registrations!X18</f>
        <v>39800</v>
      </c>
      <c r="Y239" s="44">
        <f>registrations!Y18</f>
        <v>32600</v>
      </c>
      <c r="Z239" s="44">
        <f>registrations!Z18</f>
        <v>32600</v>
      </c>
      <c r="AA239" s="44">
        <f>registrations!AA18</f>
        <v>45300</v>
      </c>
      <c r="AB239" s="44">
        <f>registrations!AB18</f>
        <v>45300</v>
      </c>
      <c r="AC239" s="44">
        <f>registrations!AC18</f>
        <v>38100</v>
      </c>
      <c r="AD239" s="44">
        <f>registrations!AD18</f>
        <v>38100</v>
      </c>
      <c r="AE239" s="44">
        <f>registrations!AE18</f>
        <v>508000</v>
      </c>
      <c r="AF239" s="44"/>
      <c r="AG239" s="44">
        <f>registrations!AG18</f>
        <v>82500</v>
      </c>
      <c r="AH239" s="44">
        <f>registrations!AH18</f>
        <v>63200</v>
      </c>
      <c r="AI239" s="44">
        <f>registrations!AI18</f>
        <v>63200</v>
      </c>
      <c r="AJ239" s="44">
        <f>registrations!AJ18</f>
        <v>63200</v>
      </c>
      <c r="AK239" s="44">
        <f>registrations!AK18</f>
        <v>68100</v>
      </c>
      <c r="AL239" s="44">
        <f>registrations!AL18</f>
        <v>68100</v>
      </c>
      <c r="AM239" s="44">
        <f>registrations!AM18</f>
        <v>53500</v>
      </c>
      <c r="AN239" s="44">
        <f>registrations!AN18</f>
        <v>53500</v>
      </c>
      <c r="AO239" s="44">
        <f>registrations!AO18</f>
        <v>73000</v>
      </c>
      <c r="AP239" s="44">
        <f>registrations!AP18</f>
        <v>73000</v>
      </c>
      <c r="AQ239" s="44">
        <f>registrations!AQ18</f>
        <v>58300</v>
      </c>
      <c r="AR239" s="44">
        <f>registrations!AR18</f>
        <v>58300</v>
      </c>
      <c r="AS239" s="44">
        <f>registrations!AS18</f>
        <v>777900</v>
      </c>
      <c r="AT239" s="44"/>
      <c r="AU239" s="44">
        <f>registrations!AU18</f>
        <v>91600</v>
      </c>
      <c r="AV239" s="44">
        <f>registrations!AV18</f>
        <v>74600</v>
      </c>
      <c r="AW239" s="44">
        <f>registrations!AW18</f>
        <v>84100</v>
      </c>
      <c r="AX239" s="44">
        <f>registrations!AX18</f>
        <v>84100</v>
      </c>
      <c r="AY239" s="44">
        <f>registrations!AY18</f>
        <v>97900</v>
      </c>
      <c r="AZ239" s="44">
        <f>registrations!AZ18</f>
        <v>97900</v>
      </c>
      <c r="BA239" s="44">
        <f>registrations!BA18</f>
        <v>75600</v>
      </c>
      <c r="BB239" s="44">
        <f>registrations!BB18</f>
        <v>75600</v>
      </c>
      <c r="BC239" s="44">
        <f>registrations!BC18</f>
        <v>102200</v>
      </c>
      <c r="BD239" s="44">
        <f>registrations!BD18</f>
        <v>102200</v>
      </c>
      <c r="BE239" s="44">
        <f>registrations!BE18</f>
        <v>79800</v>
      </c>
      <c r="BF239" s="44">
        <f>registrations!BF18</f>
        <v>98800</v>
      </c>
      <c r="BG239" s="44">
        <f>registrations!BG18</f>
        <v>1064400</v>
      </c>
      <c r="BH239" s="44"/>
      <c r="BI239" s="44">
        <f>registrations!BI18</f>
        <v>250200</v>
      </c>
      <c r="BJ239" s="44">
        <f>registrations!BJ18</f>
        <v>508000</v>
      </c>
      <c r="BK239" s="44">
        <f>registrations!BK18</f>
        <v>777900</v>
      </c>
      <c r="BL239" s="44">
        <f>registrations!BL18</f>
        <v>1064400</v>
      </c>
      <c r="BR239" s="44"/>
      <c r="BS239" s="42"/>
    </row>
    <row r="240" spans="2:64" s="44" customFormat="1" ht="12.75">
      <c r="B240" s="43"/>
      <c r="D240" s="44" t="s">
        <v>82</v>
      </c>
      <c r="E240" s="44">
        <f aca="true" t="shared" si="538" ref="E240:P240">E17/E239</f>
        <v>4</v>
      </c>
      <c r="F240" s="44">
        <f t="shared" si="538"/>
        <v>4</v>
      </c>
      <c r="G240" s="44">
        <f t="shared" si="538"/>
        <v>4</v>
      </c>
      <c r="H240" s="44">
        <f t="shared" si="538"/>
        <v>4</v>
      </c>
      <c r="I240" s="44">
        <f t="shared" si="538"/>
        <v>4</v>
      </c>
      <c r="J240" s="44">
        <f t="shared" si="538"/>
        <v>4</v>
      </c>
      <c r="K240" s="44">
        <f t="shared" si="538"/>
        <v>4</v>
      </c>
      <c r="L240" s="44">
        <f t="shared" si="538"/>
        <v>4</v>
      </c>
      <c r="M240" s="44">
        <f t="shared" si="538"/>
        <v>4</v>
      </c>
      <c r="N240" s="44">
        <f t="shared" si="538"/>
        <v>4</v>
      </c>
      <c r="O240" s="44">
        <f t="shared" si="538"/>
        <v>4</v>
      </c>
      <c r="P240" s="44">
        <f t="shared" si="538"/>
        <v>4</v>
      </c>
      <c r="Q240" s="44">
        <f>(Q17/12)/(AVERAGE(E239:P239))</f>
        <v>4</v>
      </c>
      <c r="S240" s="44">
        <f aca="true" t="shared" si="539" ref="S240:AD240">S17/S239</f>
        <v>3</v>
      </c>
      <c r="T240" s="44">
        <f t="shared" si="539"/>
        <v>3</v>
      </c>
      <c r="U240" s="44">
        <f t="shared" si="539"/>
        <v>3</v>
      </c>
      <c r="V240" s="44">
        <f t="shared" si="539"/>
        <v>3</v>
      </c>
      <c r="W240" s="44">
        <f t="shared" si="539"/>
        <v>3</v>
      </c>
      <c r="X240" s="44">
        <f t="shared" si="539"/>
        <v>3</v>
      </c>
      <c r="Y240" s="44">
        <f t="shared" si="539"/>
        <v>3</v>
      </c>
      <c r="Z240" s="44">
        <f t="shared" si="539"/>
        <v>3</v>
      </c>
      <c r="AA240" s="44">
        <f t="shared" si="539"/>
        <v>3</v>
      </c>
      <c r="AB240" s="44">
        <f t="shared" si="539"/>
        <v>3</v>
      </c>
      <c r="AC240" s="44">
        <f t="shared" si="539"/>
        <v>3</v>
      </c>
      <c r="AD240" s="44">
        <f t="shared" si="539"/>
        <v>3</v>
      </c>
      <c r="AE240" s="44">
        <f>(AE17/12)/(AVERAGE(S239:AD239))</f>
        <v>3</v>
      </c>
      <c r="AG240" s="44">
        <f aca="true" t="shared" si="540" ref="AG240:AR240">AG17/AG239</f>
        <v>3</v>
      </c>
      <c r="AH240" s="44">
        <f t="shared" si="540"/>
        <v>3</v>
      </c>
      <c r="AI240" s="44">
        <f t="shared" si="540"/>
        <v>3</v>
      </c>
      <c r="AJ240" s="44">
        <f t="shared" si="540"/>
        <v>3</v>
      </c>
      <c r="AK240" s="44">
        <f t="shared" si="540"/>
        <v>3</v>
      </c>
      <c r="AL240" s="44">
        <f t="shared" si="540"/>
        <v>3</v>
      </c>
      <c r="AM240" s="44">
        <f t="shared" si="540"/>
        <v>3</v>
      </c>
      <c r="AN240" s="44">
        <f t="shared" si="540"/>
        <v>3</v>
      </c>
      <c r="AO240" s="44">
        <f t="shared" si="540"/>
        <v>3</v>
      </c>
      <c r="AP240" s="44">
        <f t="shared" si="540"/>
        <v>3</v>
      </c>
      <c r="AQ240" s="44">
        <f t="shared" si="540"/>
        <v>3</v>
      </c>
      <c r="AR240" s="44">
        <f t="shared" si="540"/>
        <v>3</v>
      </c>
      <c r="AS240" s="44">
        <f>(AS17/12)/(AVERAGE(AG239:AR239))</f>
        <v>3</v>
      </c>
      <c r="AU240" s="44">
        <f aca="true" t="shared" si="541" ref="AU240:BF240">AU17/AU239</f>
        <v>3</v>
      </c>
      <c r="AV240" s="44">
        <f t="shared" si="541"/>
        <v>3</v>
      </c>
      <c r="AW240" s="44">
        <f t="shared" si="541"/>
        <v>3</v>
      </c>
      <c r="AX240" s="44">
        <f t="shared" si="541"/>
        <v>3</v>
      </c>
      <c r="AY240" s="44">
        <f t="shared" si="541"/>
        <v>3</v>
      </c>
      <c r="AZ240" s="44">
        <f t="shared" si="541"/>
        <v>3</v>
      </c>
      <c r="BA240" s="44">
        <f t="shared" si="541"/>
        <v>3</v>
      </c>
      <c r="BB240" s="44">
        <f t="shared" si="541"/>
        <v>3</v>
      </c>
      <c r="BC240" s="44">
        <f t="shared" si="541"/>
        <v>3</v>
      </c>
      <c r="BD240" s="44">
        <f t="shared" si="541"/>
        <v>3</v>
      </c>
      <c r="BE240" s="44">
        <f t="shared" si="541"/>
        <v>3</v>
      </c>
      <c r="BF240" s="44">
        <f t="shared" si="541"/>
        <v>3</v>
      </c>
      <c r="BG240" s="44">
        <f>(BG17/12)/(AVERAGE(AU239:BF239))</f>
        <v>3</v>
      </c>
      <c r="BI240" s="44">
        <f>BI17/BI239</f>
        <v>4</v>
      </c>
      <c r="BJ240" s="44">
        <f>BJ17/BJ239</f>
        <v>3</v>
      </c>
      <c r="BK240" s="44">
        <f>BK17/BK239</f>
        <v>3</v>
      </c>
      <c r="BL240" s="44">
        <f>BL17/BL239</f>
        <v>3</v>
      </c>
    </row>
    <row r="241" spans="2:64" s="44" customFormat="1" ht="12.75">
      <c r="B241" s="43"/>
      <c r="D241" s="44" t="s">
        <v>83</v>
      </c>
      <c r="E241" s="44">
        <f aca="true" t="shared" si="542" ref="E241:P241">(E21+(SUM(E158:E166)))/E239</f>
        <v>0.51</v>
      </c>
      <c r="F241" s="44">
        <f t="shared" si="542"/>
        <v>0.87</v>
      </c>
      <c r="G241" s="44">
        <f t="shared" si="542"/>
        <v>0.87</v>
      </c>
      <c r="H241" s="44">
        <f t="shared" si="542"/>
        <v>0.87</v>
      </c>
      <c r="I241" s="44">
        <f t="shared" si="542"/>
        <v>1.59</v>
      </c>
      <c r="J241" s="44">
        <f t="shared" si="542"/>
        <v>1.59</v>
      </c>
      <c r="K241" s="44">
        <f t="shared" si="542"/>
        <v>1.59</v>
      </c>
      <c r="L241" s="44">
        <f t="shared" si="542"/>
        <v>1.59</v>
      </c>
      <c r="M241" s="44">
        <f t="shared" si="542"/>
        <v>1.1074468085106384</v>
      </c>
      <c r="N241" s="44">
        <f t="shared" si="542"/>
        <v>1.1074468085106384</v>
      </c>
      <c r="O241" s="44">
        <f t="shared" si="542"/>
        <v>1.1287234042553191</v>
      </c>
      <c r="P241" s="44">
        <f t="shared" si="542"/>
        <v>1.1287234042553191</v>
      </c>
      <c r="Q241" s="44">
        <f>((Q21+(SUM(Q158:Q166)))/12)/(AVERAGE(E239:P239))</f>
        <v>1.0165067945643487</v>
      </c>
      <c r="S241" s="44">
        <f aca="true" t="shared" si="543" ref="S241:AD241">(S21+(SUM(S158:S166)))/S239</f>
        <v>0.44420731707317074</v>
      </c>
      <c r="T241" s="44">
        <f t="shared" si="543"/>
        <v>0.5926605504587156</v>
      </c>
      <c r="U241" s="44">
        <f t="shared" si="543"/>
        <v>0.5926605504587156</v>
      </c>
      <c r="V241" s="44">
        <f t="shared" si="543"/>
        <v>0.5926605504587156</v>
      </c>
      <c r="W241" s="44">
        <f t="shared" si="543"/>
        <v>0.6349246231155778</v>
      </c>
      <c r="X241" s="44">
        <f t="shared" si="543"/>
        <v>0.6349246231155778</v>
      </c>
      <c r="Y241" s="44">
        <f t="shared" si="543"/>
        <v>0.7420245398773007</v>
      </c>
      <c r="Z241" s="44">
        <f t="shared" si="543"/>
        <v>0.7420245398773007</v>
      </c>
      <c r="AA241" s="44">
        <f t="shared" si="543"/>
        <v>0.5760485651214128</v>
      </c>
      <c r="AB241" s="44">
        <f t="shared" si="543"/>
        <v>0.5760485651214128</v>
      </c>
      <c r="AC241" s="44">
        <f t="shared" si="543"/>
        <v>0.6801837270341208</v>
      </c>
      <c r="AD241" s="44">
        <f t="shared" si="543"/>
        <v>0.6801837270341208</v>
      </c>
      <c r="AE241" s="44">
        <f>((AE21+(SUM(AE158:AE166)))/12)/(AVERAGE(S239:AD239))</f>
        <v>0.6094488188976378</v>
      </c>
      <c r="AG241" s="44">
        <f aca="true" t="shared" si="544" ref="AG241:AR241">(AG21+(SUM(AG158:AG166)))/AG239</f>
        <v>0.4081818181818182</v>
      </c>
      <c r="AH241" s="44">
        <f t="shared" si="544"/>
        <v>0.4870253164556962</v>
      </c>
      <c r="AI241" s="44">
        <f t="shared" si="544"/>
        <v>0.4870253164556962</v>
      </c>
      <c r="AJ241" s="44">
        <f t="shared" si="544"/>
        <v>0.4870253164556962</v>
      </c>
      <c r="AK241" s="44">
        <f t="shared" si="544"/>
        <v>0.4627753303964758</v>
      </c>
      <c r="AL241" s="44">
        <f t="shared" si="544"/>
        <v>0.4627753303964758</v>
      </c>
      <c r="AM241" s="44">
        <f t="shared" si="544"/>
        <v>0.5481308411214953</v>
      </c>
      <c r="AN241" s="44">
        <f t="shared" si="544"/>
        <v>0.5481308411214953</v>
      </c>
      <c r="AO241" s="44">
        <f t="shared" si="544"/>
        <v>0.4417808219178082</v>
      </c>
      <c r="AP241" s="44">
        <f t="shared" si="544"/>
        <v>0.4417808219178082</v>
      </c>
      <c r="AQ241" s="44">
        <f t="shared" si="544"/>
        <v>0.5342195540308747</v>
      </c>
      <c r="AR241" s="44">
        <f t="shared" si="544"/>
        <v>0.5342195540308747</v>
      </c>
      <c r="AS241" s="44">
        <f>((AS21+(SUM(AS158:AS166)))/12)/(AVERAGE(AG239:AR239))</f>
        <v>0.48140506491836993</v>
      </c>
      <c r="AU241" s="44">
        <f aca="true" t="shared" si="545" ref="AU241:BF241">(AU21+(SUM(AU158:AU166)))/AU239</f>
        <v>0.40655021834061134</v>
      </c>
      <c r="AV241" s="44">
        <f t="shared" si="545"/>
        <v>0.4650134048257373</v>
      </c>
      <c r="AW241" s="44">
        <f t="shared" si="545"/>
        <v>0.42942925089179546</v>
      </c>
      <c r="AX241" s="44">
        <f t="shared" si="545"/>
        <v>0.42942925089179546</v>
      </c>
      <c r="AY241" s="44">
        <f t="shared" si="545"/>
        <v>0.3900408580183861</v>
      </c>
      <c r="AZ241" s="44">
        <f t="shared" si="545"/>
        <v>0.3900408580183861</v>
      </c>
      <c r="BA241" s="44">
        <f t="shared" si="545"/>
        <v>0.46084656084656084</v>
      </c>
      <c r="BB241" s="44">
        <f t="shared" si="545"/>
        <v>0.46084656084656084</v>
      </c>
      <c r="BC241" s="44">
        <f t="shared" si="545"/>
        <v>0.3799412915851272</v>
      </c>
      <c r="BD241" s="44">
        <f t="shared" si="545"/>
        <v>0.3799412915851272</v>
      </c>
      <c r="BE241" s="44">
        <f t="shared" si="545"/>
        <v>0.45827067669172933</v>
      </c>
      <c r="BF241" s="44">
        <f t="shared" si="545"/>
        <v>0.39898785425101213</v>
      </c>
      <c r="BG241" s="44">
        <f>((BG21+(SUM(BG158:BG166)))/12)/(AVERAGE(AU239:BF239))</f>
        <v>0.4170048853814356</v>
      </c>
      <c r="BI241" s="44">
        <f>(BI21+(SUM(BI158:BI166)))/BI239</f>
        <v>1.0165067945643484</v>
      </c>
      <c r="BJ241" s="44">
        <f>(BJ21+(SUM(BJ158:BJ166)))/BJ239</f>
        <v>0.6094488188976378</v>
      </c>
      <c r="BK241" s="44">
        <f>(BK21+(SUM(BK158:BK166)))/BK239</f>
        <v>0.48140506491837</v>
      </c>
      <c r="BL241" s="44">
        <f>(BL21+(SUM(BL158:BL166)))/BL239</f>
        <v>0.41700488538143554</v>
      </c>
    </row>
  </sheetData>
  <printOptions horizontalCentered="1"/>
  <pageMargins left="0.25" right="0.25" top="0.5" bottom="0.5" header="0.5" footer="0.5"/>
  <pageSetup horizontalDpi="300" verticalDpi="300" orientation="landscape" scale="60" r:id="rId1"/>
  <headerFooter alignWithMargins="0">
    <oddFooter>&amp;LTucows Inc.&amp;C.Kids 50% Confidence Level&amp;R&amp;D</oddFooter>
  </headerFooter>
  <rowBreaks count="3" manualBreakCount="3">
    <brk id="48" max="255" man="1"/>
    <brk id="90" min="4" max="63" man="1"/>
    <brk id="182" max="255" man="1"/>
  </rowBreaks>
  <colBreaks count="6" manualBreakCount="6">
    <brk id="17" max="136" man="1"/>
    <brk id="17" min="136" max="180" man="1"/>
    <brk id="46" max="134" man="1"/>
    <brk id="46" min="136" max="180" man="1"/>
    <brk id="59" max="134" man="1"/>
    <brk id="59" min="136" max="1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9"/>
  <sheetViews>
    <sheetView zoomScale="85" zoomScaleNormal="85" workbookViewId="0" topLeftCell="A1">
      <pane xSplit="3" ySplit="6" topLeftCell="N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1.8515625" style="0" bestFit="1" customWidth="1"/>
    <col min="2" max="2" width="4.00390625" style="5" customWidth="1"/>
    <col min="3" max="3" width="28.421875" style="5" bestFit="1" customWidth="1"/>
    <col min="4" max="4" width="3.00390625" style="5" customWidth="1"/>
    <col min="5" max="17" width="12.7109375" style="0" customWidth="1"/>
    <col min="18" max="18" width="5.7109375" style="0" customWidth="1"/>
    <col min="19" max="31" width="12.7109375" style="0" customWidth="1"/>
    <col min="32" max="32" width="3.8515625" style="0" customWidth="1"/>
    <col min="33" max="45" width="12.7109375" style="0" customWidth="1"/>
    <col min="46" max="46" width="3.421875" style="0" customWidth="1"/>
    <col min="47" max="58" width="12.7109375" style="0" customWidth="1"/>
    <col min="59" max="59" width="14.421875" style="0" customWidth="1"/>
    <col min="60" max="60" width="3.57421875" style="0" customWidth="1"/>
    <col min="61" max="63" width="13.00390625" style="0" customWidth="1"/>
    <col min="64" max="64" width="14.57421875" style="0" customWidth="1"/>
    <col min="65" max="65" width="11.57421875" style="0" bestFit="1" customWidth="1"/>
  </cols>
  <sheetData>
    <row r="1" spans="6:7" ht="12.75">
      <c r="F1" s="8"/>
      <c r="G1" s="10"/>
    </row>
    <row r="2" spans="6:7" ht="12.75">
      <c r="F2" s="8"/>
      <c r="G2" s="10"/>
    </row>
    <row r="3" spans="2:62" ht="12.75">
      <c r="B3" s="6" t="s">
        <v>85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2:62" ht="12.75">
      <c r="B4" s="6"/>
      <c r="C4" s="6"/>
      <c r="D4" s="6"/>
      <c r="E4" s="12"/>
      <c r="F4" s="12"/>
      <c r="G4" s="12"/>
      <c r="H4" s="12"/>
      <c r="I4" s="12"/>
      <c r="J4" s="12"/>
      <c r="K4" s="12"/>
      <c r="L4" s="12"/>
      <c r="M4" s="12"/>
      <c r="N4" s="1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2:63" ht="12.75">
      <c r="B5" s="7"/>
      <c r="C5" s="7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2:64" s="23" customFormat="1" ht="12.75">
      <c r="B6" s="25" t="str">
        <f>B25</f>
        <v>Year</v>
      </c>
      <c r="C6" s="25"/>
      <c r="D6" s="25"/>
      <c r="E6" s="26">
        <v>36892</v>
      </c>
      <c r="F6" s="26">
        <v>36923</v>
      </c>
      <c r="G6" s="26">
        <v>36951</v>
      </c>
      <c r="H6" s="26">
        <v>36982</v>
      </c>
      <c r="I6" s="26">
        <v>37012</v>
      </c>
      <c r="J6" s="26">
        <v>37043</v>
      </c>
      <c r="K6" s="26">
        <v>37073</v>
      </c>
      <c r="L6" s="26">
        <v>37104</v>
      </c>
      <c r="M6" s="26">
        <v>37135</v>
      </c>
      <c r="N6" s="26">
        <v>37165</v>
      </c>
      <c r="O6" s="26">
        <v>37196</v>
      </c>
      <c r="P6" s="26">
        <v>37226</v>
      </c>
      <c r="Q6" s="26" t="s">
        <v>99</v>
      </c>
      <c r="R6" s="26"/>
      <c r="S6" s="26">
        <v>37257</v>
      </c>
      <c r="T6" s="26">
        <v>37288</v>
      </c>
      <c r="U6" s="26">
        <v>37316</v>
      </c>
      <c r="V6" s="26">
        <v>37347</v>
      </c>
      <c r="W6" s="26">
        <v>37377</v>
      </c>
      <c r="X6" s="26">
        <v>37408</v>
      </c>
      <c r="Y6" s="26">
        <v>37438</v>
      </c>
      <c r="Z6" s="26">
        <v>37469</v>
      </c>
      <c r="AA6" s="26">
        <v>37500</v>
      </c>
      <c r="AB6" s="26">
        <v>37530</v>
      </c>
      <c r="AC6" s="26">
        <v>37561</v>
      </c>
      <c r="AD6" s="26">
        <v>37591</v>
      </c>
      <c r="AE6" s="26" t="s">
        <v>100</v>
      </c>
      <c r="AF6" s="26"/>
      <c r="AG6" s="26">
        <v>37622</v>
      </c>
      <c r="AH6" s="26">
        <v>37653</v>
      </c>
      <c r="AI6" s="26">
        <v>37681</v>
      </c>
      <c r="AJ6" s="26">
        <v>37712</v>
      </c>
      <c r="AK6" s="26">
        <v>37742</v>
      </c>
      <c r="AL6" s="26">
        <v>37773</v>
      </c>
      <c r="AM6" s="26">
        <v>37803</v>
      </c>
      <c r="AN6" s="26">
        <v>37834</v>
      </c>
      <c r="AO6" s="26">
        <v>37865</v>
      </c>
      <c r="AP6" s="26">
        <v>37895</v>
      </c>
      <c r="AQ6" s="26">
        <v>37926</v>
      </c>
      <c r="AR6" s="26">
        <v>37956</v>
      </c>
      <c r="AS6" s="26" t="s">
        <v>101</v>
      </c>
      <c r="AT6" s="26"/>
      <c r="AU6" s="26">
        <v>37987</v>
      </c>
      <c r="AV6" s="26">
        <v>38018</v>
      </c>
      <c r="AW6" s="26">
        <v>38047</v>
      </c>
      <c r="AX6" s="26">
        <v>38078</v>
      </c>
      <c r="AY6" s="26">
        <v>38108</v>
      </c>
      <c r="AZ6" s="26">
        <v>38139</v>
      </c>
      <c r="BA6" s="26">
        <v>38169</v>
      </c>
      <c r="BB6" s="26">
        <v>38200</v>
      </c>
      <c r="BC6" s="26">
        <v>38231</v>
      </c>
      <c r="BD6" s="26">
        <v>38261</v>
      </c>
      <c r="BE6" s="26">
        <v>38292</v>
      </c>
      <c r="BF6" s="26">
        <v>38322</v>
      </c>
      <c r="BG6" s="26" t="s">
        <v>102</v>
      </c>
      <c r="BH6" s="26"/>
      <c r="BI6" s="26" t="s">
        <v>99</v>
      </c>
      <c r="BJ6" s="26" t="s">
        <v>100</v>
      </c>
      <c r="BK6" s="26" t="s">
        <v>101</v>
      </c>
      <c r="BL6" s="26" t="s">
        <v>102</v>
      </c>
    </row>
    <row r="7" ht="12.75">
      <c r="B7" s="6"/>
    </row>
    <row r="8" ht="12.75">
      <c r="B8" s="6" t="s">
        <v>107</v>
      </c>
    </row>
    <row r="9" spans="1:64" s="3" customFormat="1" ht="12.75">
      <c r="A9" s="82">
        <v>1</v>
      </c>
      <c r="B9" s="6"/>
      <c r="C9" s="11" t="s">
        <v>86</v>
      </c>
      <c r="D9" s="11"/>
      <c r="E9" s="3">
        <f>ROUND(IansSales!D8*registrations!$A9,-2)</f>
        <v>50000</v>
      </c>
      <c r="F9" s="3">
        <f>ROUND(IansSales!E8*registrations!$A9,-2)</f>
        <v>25000</v>
      </c>
      <c r="G9" s="3">
        <f>ROUND(IansSales!F8*registrations!$A9,-2)</f>
        <v>25000</v>
      </c>
      <c r="H9" s="3">
        <f>ROUND(IansSales!G8*registrations!$A9,-2)</f>
        <v>25000</v>
      </c>
      <c r="I9" s="3">
        <f>ROUND(IansSales!H8*registrations!$A9,-2)</f>
        <v>12500</v>
      </c>
      <c r="J9" s="3">
        <f>ROUND(IansSales!I8*registrations!$A9,-2)</f>
        <v>12500</v>
      </c>
      <c r="K9" s="3">
        <f>ROUND(IansSales!J8*registrations!$A9,-2)</f>
        <v>12500</v>
      </c>
      <c r="L9" s="3">
        <f>ROUND(IansSales!K8*registrations!$A9,-2)</f>
        <v>12500</v>
      </c>
      <c r="M9" s="3">
        <f>ROUND(IansSales!L8*registrations!$A9,-2)</f>
        <v>18800</v>
      </c>
      <c r="N9" s="3">
        <f>ROUND(IansSales!M8*registrations!$A9,-2)</f>
        <v>18800</v>
      </c>
      <c r="O9" s="3">
        <f>ROUND(IansSales!N8*registrations!$A9,-2)</f>
        <v>18800</v>
      </c>
      <c r="P9" s="3">
        <f>ROUND(IansSales!O8*registrations!$A9,-2)</f>
        <v>18800</v>
      </c>
      <c r="Q9" s="3">
        <f>SUM(E9:P9)</f>
        <v>250200</v>
      </c>
      <c r="S9" s="3">
        <f>ROUND(IansSales!R8*registrations!$A9,-2)</f>
        <v>21600</v>
      </c>
      <c r="T9" s="3">
        <f>ROUND(IansSales!S8*registrations!$A9,-2)</f>
        <v>21600</v>
      </c>
      <c r="U9" s="3">
        <f>ROUND(IansSales!T8*registrations!$A9,-2)</f>
        <v>21600</v>
      </c>
      <c r="V9" s="3">
        <f>ROUND(IansSales!U8*registrations!$A9,-2)</f>
        <v>21600</v>
      </c>
      <c r="W9" s="3">
        <f>ROUND(IansSales!V8*registrations!$A9,-2)</f>
        <v>28800</v>
      </c>
      <c r="X9" s="3">
        <f>ROUND(IansSales!W8*registrations!$A9,-2)</f>
        <v>28800</v>
      </c>
      <c r="Y9" s="3">
        <f>ROUND(IansSales!X8*registrations!$A9,-2)</f>
        <v>21600</v>
      </c>
      <c r="Z9" s="3">
        <f>ROUND(IansSales!Y8*registrations!$A9,-2)</f>
        <v>21600</v>
      </c>
      <c r="AA9" s="3">
        <f>ROUND(IansSales!Z8*registrations!$A9,-2)</f>
        <v>28800</v>
      </c>
      <c r="AB9" s="3">
        <f>ROUND(IansSales!AA8*registrations!$A9,-2)</f>
        <v>28800</v>
      </c>
      <c r="AC9" s="3">
        <f>ROUND(IansSales!AB8*registrations!$A9,-2)</f>
        <v>21600</v>
      </c>
      <c r="AD9" s="3">
        <f>ROUND(IansSales!AC8*registrations!$A9,-2)</f>
        <v>21600</v>
      </c>
      <c r="AE9" s="3">
        <f>SUM(S9:AD9)</f>
        <v>288000</v>
      </c>
      <c r="AG9" s="3">
        <f>ROUND(IansSales!AF8*registrations!$A9,-2)</f>
        <v>24800</v>
      </c>
      <c r="AH9" s="3">
        <f>ROUND(IansSales!AG8*registrations!$A9,-2)</f>
        <v>24800</v>
      </c>
      <c r="AI9" s="3">
        <f>ROUND(IansSales!AH8*registrations!$A9,-2)</f>
        <v>24800</v>
      </c>
      <c r="AJ9" s="3">
        <f>ROUND(IansSales!AI8*registrations!$A9,-2)</f>
        <v>24800</v>
      </c>
      <c r="AK9" s="3">
        <f>ROUND(IansSales!AJ8*registrations!$A9,-2)</f>
        <v>33100</v>
      </c>
      <c r="AL9" s="3">
        <f>ROUND(IansSales!AK8*registrations!$A9,-2)</f>
        <v>33100</v>
      </c>
      <c r="AM9" s="3">
        <f>ROUND(IansSales!AL8*registrations!$A9,-2)</f>
        <v>24800</v>
      </c>
      <c r="AN9" s="3">
        <f>ROUND(IansSales!AM8*registrations!$A9,-2)</f>
        <v>24800</v>
      </c>
      <c r="AO9" s="3">
        <f>ROUND(IansSales!AN8*registrations!$A9,-2)</f>
        <v>33100</v>
      </c>
      <c r="AP9" s="3">
        <f>ROUND(IansSales!AO8*registrations!$A9,-2)</f>
        <v>33100</v>
      </c>
      <c r="AQ9" s="3">
        <f>ROUND(IansSales!AP8*registrations!$A9,-2)</f>
        <v>24800</v>
      </c>
      <c r="AR9" s="3">
        <f>ROUND(IansSales!AQ8*registrations!$A9,-2)</f>
        <v>24800</v>
      </c>
      <c r="AS9" s="3">
        <f>SUM(AG9:AR9)</f>
        <v>330800</v>
      </c>
      <c r="AU9" s="3">
        <f>ROUND(IansSales!AT8*registrations!$A9,-2)</f>
        <v>19000</v>
      </c>
      <c r="AV9" s="3">
        <f>ROUND(IansSales!AU8*registrations!$A9,-2)</f>
        <v>19000</v>
      </c>
      <c r="AW9" s="3">
        <f>ROUND(IansSales!AV8*registrations!$A9,-2)</f>
        <v>28500</v>
      </c>
      <c r="AX9" s="3">
        <f>ROUND(IansSales!AW8*registrations!$A9,-2)</f>
        <v>28500</v>
      </c>
      <c r="AY9" s="3">
        <f>ROUND(IansSales!AX8*registrations!$A9,-2)</f>
        <v>38000</v>
      </c>
      <c r="AZ9" s="3">
        <f>ROUND(IansSales!AY8*registrations!$A9,-2)</f>
        <v>38000</v>
      </c>
      <c r="BA9" s="3">
        <f>ROUND(IansSales!AZ8*registrations!$A9,-2)</f>
        <v>28500</v>
      </c>
      <c r="BB9" s="3">
        <f>ROUND(IansSales!BA8*registrations!$A9,-2)</f>
        <v>28500</v>
      </c>
      <c r="BC9" s="3">
        <f>ROUND(IansSales!BB8*registrations!$A9,-2)</f>
        <v>38000</v>
      </c>
      <c r="BD9" s="3">
        <f>ROUND(IansSales!BC8*registrations!$A9,-2)</f>
        <v>38000</v>
      </c>
      <c r="BE9" s="3">
        <f>ROUND(IansSales!BD8*registrations!$A9,-2)</f>
        <v>28500</v>
      </c>
      <c r="BF9" s="3">
        <f>ROUND(IansSales!BE8*registrations!$A9,-2)</f>
        <v>47500</v>
      </c>
      <c r="BG9" s="3">
        <f>SUM(AU9:BF9)</f>
        <v>380000</v>
      </c>
      <c r="BI9" s="3">
        <f>Q9</f>
        <v>250200</v>
      </c>
      <c r="BJ9" s="3">
        <f>AE9</f>
        <v>288000</v>
      </c>
      <c r="BK9" s="3">
        <f>AS9</f>
        <v>330800</v>
      </c>
      <c r="BL9" s="3">
        <f>BG9</f>
        <v>380000</v>
      </c>
    </row>
    <row r="10" spans="1:65" ht="12.75">
      <c r="A10" s="3"/>
      <c r="B10" s="6" t="s">
        <v>108</v>
      </c>
      <c r="E10" s="3">
        <f aca="true" t="shared" si="0" ref="E10:Q10">SUM(E9:E9)</f>
        <v>50000</v>
      </c>
      <c r="F10" s="3">
        <f t="shared" si="0"/>
        <v>25000</v>
      </c>
      <c r="G10" s="3">
        <f t="shared" si="0"/>
        <v>25000</v>
      </c>
      <c r="H10" s="3">
        <f t="shared" si="0"/>
        <v>25000</v>
      </c>
      <c r="I10" s="3">
        <f t="shared" si="0"/>
        <v>12500</v>
      </c>
      <c r="J10" s="3">
        <f t="shared" si="0"/>
        <v>12500</v>
      </c>
      <c r="K10" s="3">
        <f t="shared" si="0"/>
        <v>12500</v>
      </c>
      <c r="L10" s="3">
        <f t="shared" si="0"/>
        <v>12500</v>
      </c>
      <c r="M10" s="3">
        <f t="shared" si="0"/>
        <v>18800</v>
      </c>
      <c r="N10" s="3">
        <f t="shared" si="0"/>
        <v>18800</v>
      </c>
      <c r="O10" s="11">
        <f t="shared" si="0"/>
        <v>18800</v>
      </c>
      <c r="P10" s="3">
        <f t="shared" si="0"/>
        <v>18800</v>
      </c>
      <c r="Q10" s="3">
        <f t="shared" si="0"/>
        <v>250200</v>
      </c>
      <c r="R10" s="3"/>
      <c r="S10" s="3">
        <f aca="true" t="shared" si="1" ref="S10:AE10">SUM(S9:S9)</f>
        <v>21600</v>
      </c>
      <c r="T10" s="3">
        <f t="shared" si="1"/>
        <v>21600</v>
      </c>
      <c r="U10" s="3">
        <f t="shared" si="1"/>
        <v>21600</v>
      </c>
      <c r="V10" s="3">
        <f t="shared" si="1"/>
        <v>21600</v>
      </c>
      <c r="W10" s="3">
        <f t="shared" si="1"/>
        <v>28800</v>
      </c>
      <c r="X10" s="3">
        <f t="shared" si="1"/>
        <v>28800</v>
      </c>
      <c r="Y10" s="3">
        <f t="shared" si="1"/>
        <v>21600</v>
      </c>
      <c r="Z10" s="3">
        <f t="shared" si="1"/>
        <v>21600</v>
      </c>
      <c r="AA10" s="3">
        <f t="shared" si="1"/>
        <v>28800</v>
      </c>
      <c r="AB10" s="3">
        <f t="shared" si="1"/>
        <v>28800</v>
      </c>
      <c r="AC10" s="3">
        <f t="shared" si="1"/>
        <v>21600</v>
      </c>
      <c r="AD10" s="3">
        <f t="shared" si="1"/>
        <v>21600</v>
      </c>
      <c r="AE10" s="3">
        <f t="shared" si="1"/>
        <v>288000</v>
      </c>
      <c r="AF10" s="3"/>
      <c r="AG10" s="3">
        <f aca="true" t="shared" si="2" ref="AG10:AS10">SUM(AG9:AG9)</f>
        <v>24800</v>
      </c>
      <c r="AH10" s="3">
        <f t="shared" si="2"/>
        <v>24800</v>
      </c>
      <c r="AI10" s="3">
        <f t="shared" si="2"/>
        <v>24800</v>
      </c>
      <c r="AJ10" s="3">
        <f t="shared" si="2"/>
        <v>24800</v>
      </c>
      <c r="AK10" s="3">
        <f t="shared" si="2"/>
        <v>33100</v>
      </c>
      <c r="AL10" s="3">
        <f t="shared" si="2"/>
        <v>33100</v>
      </c>
      <c r="AM10" s="3">
        <f t="shared" si="2"/>
        <v>24800</v>
      </c>
      <c r="AN10" s="3">
        <f t="shared" si="2"/>
        <v>24800</v>
      </c>
      <c r="AO10" s="3">
        <f t="shared" si="2"/>
        <v>33100</v>
      </c>
      <c r="AP10" s="3">
        <f t="shared" si="2"/>
        <v>33100</v>
      </c>
      <c r="AQ10" s="3">
        <f t="shared" si="2"/>
        <v>24800</v>
      </c>
      <c r="AR10" s="3">
        <f t="shared" si="2"/>
        <v>24800</v>
      </c>
      <c r="AS10" s="3">
        <f t="shared" si="2"/>
        <v>330800</v>
      </c>
      <c r="AT10" s="3"/>
      <c r="AU10" s="3">
        <f aca="true" t="shared" si="3" ref="AU10:BG10">SUM(AU9:AU9)</f>
        <v>19000</v>
      </c>
      <c r="AV10" s="3">
        <f t="shared" si="3"/>
        <v>19000</v>
      </c>
      <c r="AW10" s="3">
        <f t="shared" si="3"/>
        <v>28500</v>
      </c>
      <c r="AX10" s="3">
        <f t="shared" si="3"/>
        <v>28500</v>
      </c>
      <c r="AY10" s="3">
        <f t="shared" si="3"/>
        <v>38000</v>
      </c>
      <c r="AZ10" s="3">
        <f t="shared" si="3"/>
        <v>38000</v>
      </c>
      <c r="BA10" s="3">
        <f t="shared" si="3"/>
        <v>28500</v>
      </c>
      <c r="BB10" s="3">
        <f t="shared" si="3"/>
        <v>28500</v>
      </c>
      <c r="BC10" s="3">
        <f t="shared" si="3"/>
        <v>38000</v>
      </c>
      <c r="BD10" s="3">
        <f t="shared" si="3"/>
        <v>38000</v>
      </c>
      <c r="BE10" s="3">
        <f t="shared" si="3"/>
        <v>28500</v>
      </c>
      <c r="BF10" s="3">
        <f t="shared" si="3"/>
        <v>47500</v>
      </c>
      <c r="BG10" s="3">
        <f t="shared" si="3"/>
        <v>380000</v>
      </c>
      <c r="BH10" s="3"/>
      <c r="BI10" s="3">
        <f>Q10</f>
        <v>250200</v>
      </c>
      <c r="BJ10" s="3">
        <f>AE10</f>
        <v>288000</v>
      </c>
      <c r="BK10" s="3">
        <f>AS10</f>
        <v>330800</v>
      </c>
      <c r="BL10" s="3">
        <f>BG10</f>
        <v>380000</v>
      </c>
      <c r="BM10" s="4"/>
    </row>
    <row r="11" spans="2:64" ht="12.75">
      <c r="B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BI11" s="11"/>
      <c r="BJ11" s="11"/>
      <c r="BK11" s="11"/>
      <c r="BL11" s="11"/>
    </row>
    <row r="12" spans="2:61" ht="12.75">
      <c r="B12" s="6" t="s">
        <v>91</v>
      </c>
      <c r="O12" s="3"/>
      <c r="P12" s="3"/>
      <c r="Q12" s="3"/>
      <c r="R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BI12" s="3"/>
    </row>
    <row r="13" spans="1:64" ht="12.75">
      <c r="A13" s="21">
        <v>0.88</v>
      </c>
      <c r="B13" s="6"/>
      <c r="C13" s="14" t="s">
        <v>86</v>
      </c>
      <c r="D13" s="14"/>
      <c r="O13" s="3"/>
      <c r="P13" s="3"/>
      <c r="Q13" s="3">
        <f>SUM(E13:P13)</f>
        <v>0</v>
      </c>
      <c r="R13" s="3"/>
      <c r="S13" s="18">
        <f aca="true" t="shared" si="4" ref="S13:AD13">ROUND(E17*$A13,-2)</f>
        <v>44000</v>
      </c>
      <c r="T13" s="18">
        <f t="shared" si="4"/>
        <v>22000</v>
      </c>
      <c r="U13" s="18">
        <f t="shared" si="4"/>
        <v>22000</v>
      </c>
      <c r="V13" s="18">
        <f t="shared" si="4"/>
        <v>22000</v>
      </c>
      <c r="W13" s="18">
        <f t="shared" si="4"/>
        <v>11000</v>
      </c>
      <c r="X13" s="18">
        <f t="shared" si="4"/>
        <v>11000</v>
      </c>
      <c r="Y13" s="18">
        <f t="shared" si="4"/>
        <v>11000</v>
      </c>
      <c r="Z13" s="18">
        <f t="shared" si="4"/>
        <v>11000</v>
      </c>
      <c r="AA13" s="18">
        <f t="shared" si="4"/>
        <v>16500</v>
      </c>
      <c r="AB13" s="18">
        <f t="shared" si="4"/>
        <v>16500</v>
      </c>
      <c r="AC13" s="18">
        <f t="shared" si="4"/>
        <v>16500</v>
      </c>
      <c r="AD13" s="18">
        <f t="shared" si="4"/>
        <v>16500</v>
      </c>
      <c r="AE13" s="3">
        <f>SUM(S13:AD13)</f>
        <v>220000</v>
      </c>
      <c r="AF13" s="3"/>
      <c r="AG13" s="18">
        <f aca="true" t="shared" si="5" ref="AG13:AR13">ROUND(S17*$A13,-2)</f>
        <v>57700</v>
      </c>
      <c r="AH13" s="18">
        <f t="shared" si="5"/>
        <v>38400</v>
      </c>
      <c r="AI13" s="18">
        <f t="shared" si="5"/>
        <v>38400</v>
      </c>
      <c r="AJ13" s="18">
        <f t="shared" si="5"/>
        <v>38400</v>
      </c>
      <c r="AK13" s="18">
        <f t="shared" si="5"/>
        <v>35000</v>
      </c>
      <c r="AL13" s="18">
        <f t="shared" si="5"/>
        <v>35000</v>
      </c>
      <c r="AM13" s="18">
        <f t="shared" si="5"/>
        <v>28700</v>
      </c>
      <c r="AN13" s="18">
        <f t="shared" si="5"/>
        <v>28700</v>
      </c>
      <c r="AO13" s="18">
        <f t="shared" si="5"/>
        <v>39900</v>
      </c>
      <c r="AP13" s="18">
        <f t="shared" si="5"/>
        <v>39900</v>
      </c>
      <c r="AQ13" s="18">
        <f t="shared" si="5"/>
        <v>33500</v>
      </c>
      <c r="AR13" s="18">
        <f t="shared" si="5"/>
        <v>33500</v>
      </c>
      <c r="AS13" s="3">
        <f>SUM(AG13:AR13)</f>
        <v>447100</v>
      </c>
      <c r="AT13" s="3"/>
      <c r="AU13" s="18">
        <f aca="true" t="shared" si="6" ref="AU13:BF13">ROUND(AG17*$A13,-2)</f>
        <v>72600</v>
      </c>
      <c r="AV13" s="18">
        <f t="shared" si="6"/>
        <v>55600</v>
      </c>
      <c r="AW13" s="18">
        <f t="shared" si="6"/>
        <v>55600</v>
      </c>
      <c r="AX13" s="18">
        <f t="shared" si="6"/>
        <v>55600</v>
      </c>
      <c r="AY13" s="18">
        <f t="shared" si="6"/>
        <v>59900</v>
      </c>
      <c r="AZ13" s="18">
        <f t="shared" si="6"/>
        <v>59900</v>
      </c>
      <c r="BA13" s="18">
        <f t="shared" si="6"/>
        <v>47100</v>
      </c>
      <c r="BB13" s="18">
        <f t="shared" si="6"/>
        <v>47100</v>
      </c>
      <c r="BC13" s="18">
        <f t="shared" si="6"/>
        <v>64200</v>
      </c>
      <c r="BD13" s="18">
        <f t="shared" si="6"/>
        <v>64200</v>
      </c>
      <c r="BE13" s="18">
        <f t="shared" si="6"/>
        <v>51300</v>
      </c>
      <c r="BF13" s="18">
        <f t="shared" si="6"/>
        <v>51300</v>
      </c>
      <c r="BG13" s="3">
        <f>SUM(AU13:BF13)</f>
        <v>684400</v>
      </c>
      <c r="BI13" s="3">
        <f>Q13</f>
        <v>0</v>
      </c>
      <c r="BJ13" s="3">
        <f>AE13</f>
        <v>220000</v>
      </c>
      <c r="BK13" s="3">
        <f>AS13</f>
        <v>447100</v>
      </c>
      <c r="BL13" s="3">
        <f>BG13</f>
        <v>684400</v>
      </c>
    </row>
    <row r="14" spans="2:64" s="3" customFormat="1" ht="12.75">
      <c r="B14" s="13" t="s">
        <v>92</v>
      </c>
      <c r="E14" s="3">
        <f aca="true" t="shared" si="7" ref="E14:Q14">SUM(E13:E13)</f>
        <v>0</v>
      </c>
      <c r="F14" s="3">
        <f t="shared" si="7"/>
        <v>0</v>
      </c>
      <c r="G14" s="3">
        <f t="shared" si="7"/>
        <v>0</v>
      </c>
      <c r="H14" s="3">
        <f t="shared" si="7"/>
        <v>0</v>
      </c>
      <c r="I14" s="3">
        <f t="shared" si="7"/>
        <v>0</v>
      </c>
      <c r="J14" s="3">
        <f t="shared" si="7"/>
        <v>0</v>
      </c>
      <c r="K14" s="3">
        <f t="shared" si="7"/>
        <v>0</v>
      </c>
      <c r="L14" s="3">
        <f t="shared" si="7"/>
        <v>0</v>
      </c>
      <c r="M14" s="3">
        <f t="shared" si="7"/>
        <v>0</v>
      </c>
      <c r="N14" s="3">
        <f t="shared" si="7"/>
        <v>0</v>
      </c>
      <c r="O14" s="3">
        <f t="shared" si="7"/>
        <v>0</v>
      </c>
      <c r="P14" s="3">
        <f t="shared" si="7"/>
        <v>0</v>
      </c>
      <c r="Q14" s="3">
        <f t="shared" si="7"/>
        <v>0</v>
      </c>
      <c r="S14" s="3">
        <f aca="true" t="shared" si="8" ref="S14:AE14">SUM(S13:S13)</f>
        <v>44000</v>
      </c>
      <c r="T14" s="3">
        <f t="shared" si="8"/>
        <v>22000</v>
      </c>
      <c r="U14" s="3">
        <f t="shared" si="8"/>
        <v>22000</v>
      </c>
      <c r="V14" s="3">
        <f t="shared" si="8"/>
        <v>22000</v>
      </c>
      <c r="W14" s="3">
        <f t="shared" si="8"/>
        <v>11000</v>
      </c>
      <c r="X14" s="3">
        <f t="shared" si="8"/>
        <v>11000</v>
      </c>
      <c r="Y14" s="3">
        <f t="shared" si="8"/>
        <v>11000</v>
      </c>
      <c r="Z14" s="3">
        <f t="shared" si="8"/>
        <v>11000</v>
      </c>
      <c r="AA14" s="3">
        <f t="shared" si="8"/>
        <v>16500</v>
      </c>
      <c r="AB14" s="3">
        <f t="shared" si="8"/>
        <v>16500</v>
      </c>
      <c r="AC14" s="3">
        <f t="shared" si="8"/>
        <v>16500</v>
      </c>
      <c r="AD14" s="3">
        <f t="shared" si="8"/>
        <v>16500</v>
      </c>
      <c r="AE14" s="3">
        <f t="shared" si="8"/>
        <v>220000</v>
      </c>
      <c r="AG14" s="3">
        <f aca="true" t="shared" si="9" ref="AG14:AS14">SUM(AG13:AG13)</f>
        <v>57700</v>
      </c>
      <c r="AH14" s="3">
        <f t="shared" si="9"/>
        <v>38400</v>
      </c>
      <c r="AI14" s="3">
        <f t="shared" si="9"/>
        <v>38400</v>
      </c>
      <c r="AJ14" s="3">
        <f t="shared" si="9"/>
        <v>38400</v>
      </c>
      <c r="AK14" s="3">
        <f t="shared" si="9"/>
        <v>35000</v>
      </c>
      <c r="AL14" s="3">
        <f t="shared" si="9"/>
        <v>35000</v>
      </c>
      <c r="AM14" s="3">
        <f t="shared" si="9"/>
        <v>28700</v>
      </c>
      <c r="AN14" s="3">
        <f t="shared" si="9"/>
        <v>28700</v>
      </c>
      <c r="AO14" s="3">
        <f t="shared" si="9"/>
        <v>39900</v>
      </c>
      <c r="AP14" s="3">
        <f t="shared" si="9"/>
        <v>39900</v>
      </c>
      <c r="AQ14" s="3">
        <f t="shared" si="9"/>
        <v>33500</v>
      </c>
      <c r="AR14" s="3">
        <f t="shared" si="9"/>
        <v>33500</v>
      </c>
      <c r="AS14" s="3">
        <f t="shared" si="9"/>
        <v>447100</v>
      </c>
      <c r="AU14" s="3">
        <f aca="true" t="shared" si="10" ref="AU14:BG14">SUM(AU13:AU13)</f>
        <v>72600</v>
      </c>
      <c r="AV14" s="3">
        <f t="shared" si="10"/>
        <v>55600</v>
      </c>
      <c r="AW14" s="3">
        <f t="shared" si="10"/>
        <v>55600</v>
      </c>
      <c r="AX14" s="3">
        <f t="shared" si="10"/>
        <v>55600</v>
      </c>
      <c r="AY14" s="3">
        <f t="shared" si="10"/>
        <v>59900</v>
      </c>
      <c r="AZ14" s="3">
        <f t="shared" si="10"/>
        <v>59900</v>
      </c>
      <c r="BA14" s="3">
        <f t="shared" si="10"/>
        <v>47100</v>
      </c>
      <c r="BB14" s="3">
        <f t="shared" si="10"/>
        <v>47100</v>
      </c>
      <c r="BC14" s="3">
        <f t="shared" si="10"/>
        <v>64200</v>
      </c>
      <c r="BD14" s="3">
        <f t="shared" si="10"/>
        <v>64200</v>
      </c>
      <c r="BE14" s="3">
        <f t="shared" si="10"/>
        <v>51300</v>
      </c>
      <c r="BF14" s="3">
        <f t="shared" si="10"/>
        <v>51300</v>
      </c>
      <c r="BG14" s="3">
        <f t="shared" si="10"/>
        <v>684400</v>
      </c>
      <c r="BI14" s="3">
        <f>Q14</f>
        <v>0</v>
      </c>
      <c r="BJ14" s="3">
        <f>AE14</f>
        <v>220000</v>
      </c>
      <c r="BK14" s="3">
        <f>AS14</f>
        <v>447100</v>
      </c>
      <c r="BL14" s="3">
        <f>BG14</f>
        <v>684400</v>
      </c>
    </row>
    <row r="15" spans="2:64" ht="12.75">
      <c r="B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BI15" s="3"/>
      <c r="BJ15" s="11"/>
      <c r="BK15" s="11"/>
      <c r="BL15" s="11"/>
    </row>
    <row r="16" spans="2:64" ht="12.75">
      <c r="B16" s="6" t="s">
        <v>93</v>
      </c>
      <c r="O16" s="2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J16" s="4"/>
      <c r="BK16" s="4"/>
      <c r="BL16" s="4"/>
    </row>
    <row r="17" spans="2:64" ht="12.75">
      <c r="B17" s="6"/>
      <c r="C17" s="11" t="s">
        <v>86</v>
      </c>
      <c r="D17" s="11"/>
      <c r="E17" s="3">
        <f aca="true" t="shared" si="11" ref="E17:P17">E9+E13</f>
        <v>50000</v>
      </c>
      <c r="F17" s="3">
        <f t="shared" si="11"/>
        <v>25000</v>
      </c>
      <c r="G17" s="3">
        <f t="shared" si="11"/>
        <v>25000</v>
      </c>
      <c r="H17" s="3">
        <f t="shared" si="11"/>
        <v>25000</v>
      </c>
      <c r="I17" s="3">
        <f t="shared" si="11"/>
        <v>12500</v>
      </c>
      <c r="J17" s="3">
        <f t="shared" si="11"/>
        <v>12500</v>
      </c>
      <c r="K17" s="3">
        <f t="shared" si="11"/>
        <v>12500</v>
      </c>
      <c r="L17" s="3">
        <f t="shared" si="11"/>
        <v>12500</v>
      </c>
      <c r="M17" s="3">
        <f t="shared" si="11"/>
        <v>18800</v>
      </c>
      <c r="N17" s="3">
        <f t="shared" si="11"/>
        <v>18800</v>
      </c>
      <c r="O17" s="3">
        <f t="shared" si="11"/>
        <v>18800</v>
      </c>
      <c r="P17" s="3">
        <f t="shared" si="11"/>
        <v>18800</v>
      </c>
      <c r="Q17" s="3">
        <f>SUM(E17:P17)</f>
        <v>250200</v>
      </c>
      <c r="R17" s="3"/>
      <c r="S17" s="3">
        <f aca="true" t="shared" si="12" ref="S17:AD17">S9+S13</f>
        <v>65600</v>
      </c>
      <c r="T17" s="3">
        <f t="shared" si="12"/>
        <v>43600</v>
      </c>
      <c r="U17" s="3">
        <f t="shared" si="12"/>
        <v>43600</v>
      </c>
      <c r="V17" s="3">
        <f t="shared" si="12"/>
        <v>43600</v>
      </c>
      <c r="W17" s="3">
        <f t="shared" si="12"/>
        <v>39800</v>
      </c>
      <c r="X17" s="3">
        <f t="shared" si="12"/>
        <v>39800</v>
      </c>
      <c r="Y17" s="3">
        <f t="shared" si="12"/>
        <v>32600</v>
      </c>
      <c r="Z17" s="3">
        <f t="shared" si="12"/>
        <v>32600</v>
      </c>
      <c r="AA17" s="3">
        <f t="shared" si="12"/>
        <v>45300</v>
      </c>
      <c r="AB17" s="3">
        <f t="shared" si="12"/>
        <v>45300</v>
      </c>
      <c r="AC17" s="3">
        <f t="shared" si="12"/>
        <v>38100</v>
      </c>
      <c r="AD17" s="3">
        <f t="shared" si="12"/>
        <v>38100</v>
      </c>
      <c r="AE17" s="3">
        <f>SUM(S17:AD17)</f>
        <v>508000</v>
      </c>
      <c r="AF17" s="3"/>
      <c r="AG17" s="3">
        <f aca="true" t="shared" si="13" ref="AG17:AR17">AG9+AG13</f>
        <v>82500</v>
      </c>
      <c r="AH17" s="3">
        <f t="shared" si="13"/>
        <v>63200</v>
      </c>
      <c r="AI17" s="3">
        <f t="shared" si="13"/>
        <v>63200</v>
      </c>
      <c r="AJ17" s="3">
        <f t="shared" si="13"/>
        <v>63200</v>
      </c>
      <c r="AK17" s="3">
        <f t="shared" si="13"/>
        <v>68100</v>
      </c>
      <c r="AL17" s="3">
        <f t="shared" si="13"/>
        <v>68100</v>
      </c>
      <c r="AM17" s="3">
        <f t="shared" si="13"/>
        <v>53500</v>
      </c>
      <c r="AN17" s="3">
        <f t="shared" si="13"/>
        <v>53500</v>
      </c>
      <c r="AO17" s="3">
        <f t="shared" si="13"/>
        <v>73000</v>
      </c>
      <c r="AP17" s="3">
        <f t="shared" si="13"/>
        <v>73000</v>
      </c>
      <c r="AQ17" s="3">
        <f t="shared" si="13"/>
        <v>58300</v>
      </c>
      <c r="AR17" s="3">
        <f t="shared" si="13"/>
        <v>58300</v>
      </c>
      <c r="AS17" s="3">
        <f>SUM(AG17:AR17)</f>
        <v>777900</v>
      </c>
      <c r="AT17" s="3"/>
      <c r="AU17" s="3">
        <f aca="true" t="shared" si="14" ref="AU17:BF17">AU9+AU13</f>
        <v>91600</v>
      </c>
      <c r="AV17" s="3">
        <f t="shared" si="14"/>
        <v>74600</v>
      </c>
      <c r="AW17" s="3">
        <f t="shared" si="14"/>
        <v>84100</v>
      </c>
      <c r="AX17" s="3">
        <f t="shared" si="14"/>
        <v>84100</v>
      </c>
      <c r="AY17" s="3">
        <f t="shared" si="14"/>
        <v>97900</v>
      </c>
      <c r="AZ17" s="3">
        <f t="shared" si="14"/>
        <v>97900</v>
      </c>
      <c r="BA17" s="3">
        <f t="shared" si="14"/>
        <v>75600</v>
      </c>
      <c r="BB17" s="3">
        <f t="shared" si="14"/>
        <v>75600</v>
      </c>
      <c r="BC17" s="3">
        <f t="shared" si="14"/>
        <v>102200</v>
      </c>
      <c r="BD17" s="3">
        <f t="shared" si="14"/>
        <v>102200</v>
      </c>
      <c r="BE17" s="3">
        <f t="shared" si="14"/>
        <v>79800</v>
      </c>
      <c r="BF17" s="3">
        <f t="shared" si="14"/>
        <v>98800</v>
      </c>
      <c r="BG17" s="3">
        <f>SUM(AU17:BF17)</f>
        <v>1064400</v>
      </c>
      <c r="BI17" s="3">
        <f>Q17</f>
        <v>250200</v>
      </c>
      <c r="BJ17" s="4">
        <f>AE17</f>
        <v>508000</v>
      </c>
      <c r="BK17" s="4">
        <f>AS17</f>
        <v>777900</v>
      </c>
      <c r="BL17" s="4">
        <f>BG17</f>
        <v>1064400</v>
      </c>
    </row>
    <row r="18" spans="2:64" ht="12.75">
      <c r="B18" s="6" t="s">
        <v>93</v>
      </c>
      <c r="E18" s="3">
        <f aca="true" t="shared" si="15" ref="E18:Q18">SUM(E17:E17)</f>
        <v>50000</v>
      </c>
      <c r="F18" s="3">
        <f t="shared" si="15"/>
        <v>25000</v>
      </c>
      <c r="G18" s="3">
        <f t="shared" si="15"/>
        <v>25000</v>
      </c>
      <c r="H18" s="3">
        <f t="shared" si="15"/>
        <v>25000</v>
      </c>
      <c r="I18" s="3">
        <f t="shared" si="15"/>
        <v>12500</v>
      </c>
      <c r="J18" s="3">
        <f t="shared" si="15"/>
        <v>12500</v>
      </c>
      <c r="K18" s="3">
        <f t="shared" si="15"/>
        <v>12500</v>
      </c>
      <c r="L18" s="3">
        <f t="shared" si="15"/>
        <v>12500</v>
      </c>
      <c r="M18" s="3">
        <f t="shared" si="15"/>
        <v>18800</v>
      </c>
      <c r="N18" s="3">
        <f t="shared" si="15"/>
        <v>18800</v>
      </c>
      <c r="O18" s="3">
        <f t="shared" si="15"/>
        <v>18800</v>
      </c>
      <c r="P18" s="3">
        <f t="shared" si="15"/>
        <v>18800</v>
      </c>
      <c r="Q18" s="3">
        <f t="shared" si="15"/>
        <v>250200</v>
      </c>
      <c r="R18" s="3"/>
      <c r="S18" s="3">
        <f aca="true" t="shared" si="16" ref="S18:AE18">SUM(S17:S17)</f>
        <v>65600</v>
      </c>
      <c r="T18" s="3">
        <f t="shared" si="16"/>
        <v>43600</v>
      </c>
      <c r="U18" s="3">
        <f t="shared" si="16"/>
        <v>43600</v>
      </c>
      <c r="V18" s="3">
        <f t="shared" si="16"/>
        <v>43600</v>
      </c>
      <c r="W18" s="3">
        <f t="shared" si="16"/>
        <v>39800</v>
      </c>
      <c r="X18" s="3">
        <f t="shared" si="16"/>
        <v>39800</v>
      </c>
      <c r="Y18" s="3">
        <f t="shared" si="16"/>
        <v>32600</v>
      </c>
      <c r="Z18" s="3">
        <f t="shared" si="16"/>
        <v>32600</v>
      </c>
      <c r="AA18" s="3">
        <f t="shared" si="16"/>
        <v>45300</v>
      </c>
      <c r="AB18" s="3">
        <f t="shared" si="16"/>
        <v>45300</v>
      </c>
      <c r="AC18" s="3">
        <f t="shared" si="16"/>
        <v>38100</v>
      </c>
      <c r="AD18" s="3">
        <f t="shared" si="16"/>
        <v>38100</v>
      </c>
      <c r="AE18" s="3">
        <f t="shared" si="16"/>
        <v>508000</v>
      </c>
      <c r="AF18" s="3"/>
      <c r="AG18" s="3">
        <f aca="true" t="shared" si="17" ref="AG18:AS18">SUM(AG17:AG17)</f>
        <v>82500</v>
      </c>
      <c r="AH18" s="3">
        <f t="shared" si="17"/>
        <v>63200</v>
      </c>
      <c r="AI18" s="3">
        <f t="shared" si="17"/>
        <v>63200</v>
      </c>
      <c r="AJ18" s="3">
        <f t="shared" si="17"/>
        <v>63200</v>
      </c>
      <c r="AK18" s="3">
        <f t="shared" si="17"/>
        <v>68100</v>
      </c>
      <c r="AL18" s="3">
        <f t="shared" si="17"/>
        <v>68100</v>
      </c>
      <c r="AM18" s="3">
        <f t="shared" si="17"/>
        <v>53500</v>
      </c>
      <c r="AN18" s="3">
        <f t="shared" si="17"/>
        <v>53500</v>
      </c>
      <c r="AO18" s="3">
        <f t="shared" si="17"/>
        <v>73000</v>
      </c>
      <c r="AP18" s="3">
        <f t="shared" si="17"/>
        <v>73000</v>
      </c>
      <c r="AQ18" s="3">
        <f t="shared" si="17"/>
        <v>58300</v>
      </c>
      <c r="AR18" s="3">
        <f t="shared" si="17"/>
        <v>58300</v>
      </c>
      <c r="AS18" s="3">
        <f t="shared" si="17"/>
        <v>777900</v>
      </c>
      <c r="AT18" s="3"/>
      <c r="AU18" s="3">
        <f aca="true" t="shared" si="18" ref="AU18:BG18">SUM(AU17:AU17)</f>
        <v>91600</v>
      </c>
      <c r="AV18" s="3">
        <f t="shared" si="18"/>
        <v>74600</v>
      </c>
      <c r="AW18" s="3">
        <f t="shared" si="18"/>
        <v>84100</v>
      </c>
      <c r="AX18" s="3">
        <f t="shared" si="18"/>
        <v>84100</v>
      </c>
      <c r="AY18" s="3">
        <f t="shared" si="18"/>
        <v>97900</v>
      </c>
      <c r="AZ18" s="3">
        <f t="shared" si="18"/>
        <v>97900</v>
      </c>
      <c r="BA18" s="3">
        <f t="shared" si="18"/>
        <v>75600</v>
      </c>
      <c r="BB18" s="3">
        <f t="shared" si="18"/>
        <v>75600</v>
      </c>
      <c r="BC18" s="3">
        <f t="shared" si="18"/>
        <v>102200</v>
      </c>
      <c r="BD18" s="3">
        <f t="shared" si="18"/>
        <v>102200</v>
      </c>
      <c r="BE18" s="3">
        <f t="shared" si="18"/>
        <v>79800</v>
      </c>
      <c r="BF18" s="3">
        <f t="shared" si="18"/>
        <v>98800</v>
      </c>
      <c r="BG18" s="3">
        <f t="shared" si="18"/>
        <v>1064400</v>
      </c>
      <c r="BH18" s="3"/>
      <c r="BI18" s="3">
        <f>Q18</f>
        <v>250200</v>
      </c>
      <c r="BJ18" s="3">
        <f>AE18</f>
        <v>508000</v>
      </c>
      <c r="BK18" s="3">
        <f>AS18</f>
        <v>777900</v>
      </c>
      <c r="BL18" s="3">
        <f>BG18</f>
        <v>1064400</v>
      </c>
    </row>
    <row r="19" spans="61:64" ht="12.75">
      <c r="BI19" s="4"/>
      <c r="BJ19" s="4"/>
      <c r="BK19" s="4"/>
      <c r="BL19" s="4"/>
    </row>
    <row r="21" ht="12.75">
      <c r="B21" s="6"/>
    </row>
    <row r="22" ht="12.75">
      <c r="B22" s="6" t="s">
        <v>5</v>
      </c>
    </row>
    <row r="23" ht="12.75">
      <c r="B23" s="6"/>
    </row>
    <row r="24" spans="2:64" ht="12.75"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2:64" s="29" customFormat="1" ht="12.75">
      <c r="B25" s="30" t="s">
        <v>0</v>
      </c>
      <c r="C25" s="30"/>
      <c r="D25" s="30"/>
      <c r="E25" s="26">
        <f aca="true" t="shared" si="19" ref="E25:BK25">+E6</f>
        <v>36892</v>
      </c>
      <c r="F25" s="26">
        <f t="shared" si="19"/>
        <v>36923</v>
      </c>
      <c r="G25" s="26">
        <f t="shared" si="19"/>
        <v>36951</v>
      </c>
      <c r="H25" s="26">
        <f t="shared" si="19"/>
        <v>36982</v>
      </c>
      <c r="I25" s="26">
        <f t="shared" si="19"/>
        <v>37012</v>
      </c>
      <c r="J25" s="26">
        <f t="shared" si="19"/>
        <v>37043</v>
      </c>
      <c r="K25" s="26">
        <f t="shared" si="19"/>
        <v>37073</v>
      </c>
      <c r="L25" s="26">
        <f t="shared" si="19"/>
        <v>37104</v>
      </c>
      <c r="M25" s="26">
        <f t="shared" si="19"/>
        <v>37135</v>
      </c>
      <c r="N25" s="26">
        <f t="shared" si="19"/>
        <v>37165</v>
      </c>
      <c r="O25" s="26">
        <f t="shared" si="19"/>
        <v>37196</v>
      </c>
      <c r="P25" s="26">
        <f t="shared" si="19"/>
        <v>37226</v>
      </c>
      <c r="Q25" s="26" t="str">
        <f t="shared" si="19"/>
        <v>Total-01</v>
      </c>
      <c r="R25" s="26"/>
      <c r="S25" s="26">
        <f t="shared" si="19"/>
        <v>37257</v>
      </c>
      <c r="T25" s="26">
        <f t="shared" si="19"/>
        <v>37288</v>
      </c>
      <c r="U25" s="26">
        <f t="shared" si="19"/>
        <v>37316</v>
      </c>
      <c r="V25" s="26">
        <f t="shared" si="19"/>
        <v>37347</v>
      </c>
      <c r="W25" s="26">
        <f t="shared" si="19"/>
        <v>37377</v>
      </c>
      <c r="X25" s="26">
        <f t="shared" si="19"/>
        <v>37408</v>
      </c>
      <c r="Y25" s="26">
        <f t="shared" si="19"/>
        <v>37438</v>
      </c>
      <c r="Z25" s="26">
        <f t="shared" si="19"/>
        <v>37469</v>
      </c>
      <c r="AA25" s="26">
        <f t="shared" si="19"/>
        <v>37500</v>
      </c>
      <c r="AB25" s="26">
        <f t="shared" si="19"/>
        <v>37530</v>
      </c>
      <c r="AC25" s="26">
        <f t="shared" si="19"/>
        <v>37561</v>
      </c>
      <c r="AD25" s="26">
        <f t="shared" si="19"/>
        <v>37591</v>
      </c>
      <c r="AE25" s="26" t="str">
        <f t="shared" si="19"/>
        <v>Total-02</v>
      </c>
      <c r="AF25" s="26"/>
      <c r="AG25" s="26">
        <f t="shared" si="19"/>
        <v>37622</v>
      </c>
      <c r="AH25" s="26">
        <f t="shared" si="19"/>
        <v>37653</v>
      </c>
      <c r="AI25" s="26">
        <f t="shared" si="19"/>
        <v>37681</v>
      </c>
      <c r="AJ25" s="26">
        <f t="shared" si="19"/>
        <v>37712</v>
      </c>
      <c r="AK25" s="26">
        <f t="shared" si="19"/>
        <v>37742</v>
      </c>
      <c r="AL25" s="26">
        <f t="shared" si="19"/>
        <v>37773</v>
      </c>
      <c r="AM25" s="26">
        <f t="shared" si="19"/>
        <v>37803</v>
      </c>
      <c r="AN25" s="26">
        <f t="shared" si="19"/>
        <v>37834</v>
      </c>
      <c r="AO25" s="26">
        <f t="shared" si="19"/>
        <v>37865</v>
      </c>
      <c r="AP25" s="26">
        <f t="shared" si="19"/>
        <v>37895</v>
      </c>
      <c r="AQ25" s="26">
        <f t="shared" si="19"/>
        <v>37926</v>
      </c>
      <c r="AR25" s="26">
        <f t="shared" si="19"/>
        <v>37956</v>
      </c>
      <c r="AS25" s="26" t="str">
        <f t="shared" si="19"/>
        <v>Total-03</v>
      </c>
      <c r="AT25" s="26"/>
      <c r="AU25" s="26">
        <f t="shared" si="19"/>
        <v>37987</v>
      </c>
      <c r="AV25" s="26">
        <f t="shared" si="19"/>
        <v>38018</v>
      </c>
      <c r="AW25" s="26">
        <f t="shared" si="19"/>
        <v>38047</v>
      </c>
      <c r="AX25" s="26">
        <f t="shared" si="19"/>
        <v>38078</v>
      </c>
      <c r="AY25" s="26">
        <f t="shared" si="19"/>
        <v>38108</v>
      </c>
      <c r="AZ25" s="26">
        <f t="shared" si="19"/>
        <v>38139</v>
      </c>
      <c r="BA25" s="26">
        <f t="shared" si="19"/>
        <v>38169</v>
      </c>
      <c r="BB25" s="26">
        <f t="shared" si="19"/>
        <v>38200</v>
      </c>
      <c r="BC25" s="26">
        <f t="shared" si="19"/>
        <v>38231</v>
      </c>
      <c r="BD25" s="26">
        <f t="shared" si="19"/>
        <v>38261</v>
      </c>
      <c r="BE25" s="26">
        <f t="shared" si="19"/>
        <v>38292</v>
      </c>
      <c r="BF25" s="26">
        <f t="shared" si="19"/>
        <v>38322</v>
      </c>
      <c r="BG25" s="26" t="str">
        <f t="shared" si="19"/>
        <v>Total-04</v>
      </c>
      <c r="BH25" s="26"/>
      <c r="BI25" s="26" t="str">
        <f t="shared" si="19"/>
        <v>Total-01</v>
      </c>
      <c r="BJ25" s="26" t="str">
        <f t="shared" si="19"/>
        <v>Total-02</v>
      </c>
      <c r="BK25" s="26" t="str">
        <f t="shared" si="19"/>
        <v>Total-03</v>
      </c>
      <c r="BL25" s="26" t="str">
        <f>+BL6</f>
        <v>Total-04</v>
      </c>
    </row>
    <row r="26" ht="12.75">
      <c r="B26" s="6"/>
    </row>
    <row r="27" spans="2:64" s="15" customFormat="1" ht="12.75">
      <c r="B27" s="31" t="s">
        <v>87</v>
      </c>
      <c r="BI27" s="8"/>
      <c r="BJ27" s="8"/>
      <c r="BK27" s="8"/>
      <c r="BL27" s="8"/>
    </row>
    <row r="28" spans="1:64" s="15" customFormat="1" ht="12.75">
      <c r="A28" s="22">
        <v>4</v>
      </c>
      <c r="B28" s="35"/>
      <c r="C28" s="36" t="s">
        <v>86</v>
      </c>
      <c r="D28" s="36"/>
      <c r="E28" s="15">
        <v>4</v>
      </c>
      <c r="F28" s="15">
        <v>4</v>
      </c>
      <c r="G28" s="15">
        <v>4</v>
      </c>
      <c r="H28" s="15">
        <v>4</v>
      </c>
      <c r="I28" s="15">
        <v>4</v>
      </c>
      <c r="J28" s="15">
        <v>4</v>
      </c>
      <c r="K28" s="15">
        <v>4</v>
      </c>
      <c r="L28" s="15">
        <v>4</v>
      </c>
      <c r="M28" s="15">
        <v>4</v>
      </c>
      <c r="N28" s="15">
        <v>4</v>
      </c>
      <c r="O28" s="15">
        <v>4</v>
      </c>
      <c r="P28" s="15">
        <v>4</v>
      </c>
      <c r="Q28" s="15">
        <f>AVERAGE(E28:P28)</f>
        <v>4</v>
      </c>
      <c r="S28" s="15">
        <v>3</v>
      </c>
      <c r="T28" s="15">
        <f aca="true" t="shared" si="20" ref="T28:AB28">S28</f>
        <v>3</v>
      </c>
      <c r="U28" s="15">
        <f t="shared" si="20"/>
        <v>3</v>
      </c>
      <c r="V28" s="15">
        <f t="shared" si="20"/>
        <v>3</v>
      </c>
      <c r="W28" s="15">
        <f t="shared" si="20"/>
        <v>3</v>
      </c>
      <c r="X28" s="15">
        <f t="shared" si="20"/>
        <v>3</v>
      </c>
      <c r="Y28" s="15">
        <f t="shared" si="20"/>
        <v>3</v>
      </c>
      <c r="Z28" s="15">
        <f t="shared" si="20"/>
        <v>3</v>
      </c>
      <c r="AA28" s="15">
        <f t="shared" si="20"/>
        <v>3</v>
      </c>
      <c r="AB28" s="15">
        <f t="shared" si="20"/>
        <v>3</v>
      </c>
      <c r="AC28" s="15">
        <f>AB28</f>
        <v>3</v>
      </c>
      <c r="AD28" s="15">
        <f>AC28</f>
        <v>3</v>
      </c>
      <c r="AE28" s="15">
        <f>AVERAGE(S28:AD28)</f>
        <v>3</v>
      </c>
      <c r="AG28" s="15">
        <v>3</v>
      </c>
      <c r="AH28" s="15">
        <f aca="true" t="shared" si="21" ref="AH28:AR28">AG28</f>
        <v>3</v>
      </c>
      <c r="AI28" s="15">
        <f t="shared" si="21"/>
        <v>3</v>
      </c>
      <c r="AJ28" s="15">
        <f t="shared" si="21"/>
        <v>3</v>
      </c>
      <c r="AK28" s="15">
        <f t="shared" si="21"/>
        <v>3</v>
      </c>
      <c r="AL28" s="15">
        <f t="shared" si="21"/>
        <v>3</v>
      </c>
      <c r="AM28" s="15">
        <f t="shared" si="21"/>
        <v>3</v>
      </c>
      <c r="AN28" s="15">
        <f t="shared" si="21"/>
        <v>3</v>
      </c>
      <c r="AO28" s="15">
        <f t="shared" si="21"/>
        <v>3</v>
      </c>
      <c r="AP28" s="15">
        <f t="shared" si="21"/>
        <v>3</v>
      </c>
      <c r="AQ28" s="15">
        <f t="shared" si="21"/>
        <v>3</v>
      </c>
      <c r="AR28" s="15">
        <f t="shared" si="21"/>
        <v>3</v>
      </c>
      <c r="AS28" s="15">
        <f>AVERAGE(AG28:AR28)</f>
        <v>3</v>
      </c>
      <c r="AU28" s="15">
        <v>3</v>
      </c>
      <c r="AV28" s="15">
        <f aca="true" t="shared" si="22" ref="AV28:BF28">AU28</f>
        <v>3</v>
      </c>
      <c r="AW28" s="15">
        <f t="shared" si="22"/>
        <v>3</v>
      </c>
      <c r="AX28" s="15">
        <f t="shared" si="22"/>
        <v>3</v>
      </c>
      <c r="AY28" s="15">
        <f t="shared" si="22"/>
        <v>3</v>
      </c>
      <c r="AZ28" s="15">
        <f t="shared" si="22"/>
        <v>3</v>
      </c>
      <c r="BA28" s="15">
        <f t="shared" si="22"/>
        <v>3</v>
      </c>
      <c r="BB28" s="15">
        <f t="shared" si="22"/>
        <v>3</v>
      </c>
      <c r="BC28" s="15">
        <f t="shared" si="22"/>
        <v>3</v>
      </c>
      <c r="BD28" s="15">
        <f t="shared" si="22"/>
        <v>3</v>
      </c>
      <c r="BE28" s="15">
        <f t="shared" si="22"/>
        <v>3</v>
      </c>
      <c r="BF28" s="15">
        <f t="shared" si="22"/>
        <v>3</v>
      </c>
      <c r="BG28" s="15">
        <f>AVERAGE(AU28:BF28)</f>
        <v>3</v>
      </c>
      <c r="BI28" s="15">
        <f>Q28</f>
        <v>4</v>
      </c>
      <c r="BJ28" s="15">
        <f>AE28</f>
        <v>3</v>
      </c>
      <c r="BK28" s="15">
        <f>AS28</f>
        <v>3</v>
      </c>
      <c r="BL28" s="15">
        <f>BG28</f>
        <v>3</v>
      </c>
    </row>
    <row r="29" spans="1:2" ht="12.75">
      <c r="A29" s="15"/>
      <c r="B29" s="6"/>
    </row>
    <row r="30" spans="2:64" s="15" customFormat="1" ht="12.75">
      <c r="B30" s="31" t="s">
        <v>109</v>
      </c>
      <c r="BI30" s="8"/>
      <c r="BJ30" s="8"/>
      <c r="BK30" s="8"/>
      <c r="BL30" s="8"/>
    </row>
    <row r="31" spans="1:64" s="15" customFormat="1" ht="12.75">
      <c r="A31" s="22">
        <v>2</v>
      </c>
      <c r="B31" s="35"/>
      <c r="C31" s="36" t="s">
        <v>86</v>
      </c>
      <c r="D31" s="36"/>
      <c r="E31" s="15">
        <v>2</v>
      </c>
      <c r="F31" s="15">
        <f>E31</f>
        <v>2</v>
      </c>
      <c r="G31" s="15">
        <f aca="true" t="shared" si="23" ref="G31:N31">F31</f>
        <v>2</v>
      </c>
      <c r="H31" s="15">
        <f t="shared" si="23"/>
        <v>2</v>
      </c>
      <c r="I31" s="15">
        <f t="shared" si="23"/>
        <v>2</v>
      </c>
      <c r="J31" s="15">
        <f t="shared" si="23"/>
        <v>2</v>
      </c>
      <c r="K31" s="15">
        <f t="shared" si="23"/>
        <v>2</v>
      </c>
      <c r="L31" s="15">
        <f t="shared" si="23"/>
        <v>2</v>
      </c>
      <c r="M31" s="15">
        <f t="shared" si="23"/>
        <v>2</v>
      </c>
      <c r="N31" s="15">
        <f t="shared" si="23"/>
        <v>2</v>
      </c>
      <c r="O31" s="15">
        <f>N31</f>
        <v>2</v>
      </c>
      <c r="P31" s="15">
        <f>O31</f>
        <v>2</v>
      </c>
      <c r="Q31" s="15">
        <f>AVERAGE(E31:P31)</f>
        <v>2</v>
      </c>
      <c r="S31" s="15">
        <f>+Q31-0.25</f>
        <v>1.75</v>
      </c>
      <c r="T31" s="15">
        <f aca="true" t="shared" si="24" ref="T31:AD31">S31</f>
        <v>1.75</v>
      </c>
      <c r="U31" s="15">
        <f t="shared" si="24"/>
        <v>1.75</v>
      </c>
      <c r="V31" s="15">
        <f t="shared" si="24"/>
        <v>1.75</v>
      </c>
      <c r="W31" s="15">
        <f t="shared" si="24"/>
        <v>1.75</v>
      </c>
      <c r="X31" s="15">
        <f t="shared" si="24"/>
        <v>1.75</v>
      </c>
      <c r="Y31" s="15">
        <f t="shared" si="24"/>
        <v>1.75</v>
      </c>
      <c r="Z31" s="15">
        <f t="shared" si="24"/>
        <v>1.75</v>
      </c>
      <c r="AA31" s="15">
        <f t="shared" si="24"/>
        <v>1.75</v>
      </c>
      <c r="AB31" s="15">
        <f t="shared" si="24"/>
        <v>1.75</v>
      </c>
      <c r="AC31" s="15">
        <f t="shared" si="24"/>
        <v>1.75</v>
      </c>
      <c r="AD31" s="15">
        <f t="shared" si="24"/>
        <v>1.75</v>
      </c>
      <c r="AE31" s="15">
        <f>AVERAGE(S31:AD31)</f>
        <v>1.75</v>
      </c>
      <c r="AG31" s="15">
        <f>+AE31-0.25</f>
        <v>1.5</v>
      </c>
      <c r="AH31" s="15">
        <f aca="true" t="shared" si="25" ref="AH31:AR31">AG31</f>
        <v>1.5</v>
      </c>
      <c r="AI31" s="15">
        <f t="shared" si="25"/>
        <v>1.5</v>
      </c>
      <c r="AJ31" s="15">
        <f t="shared" si="25"/>
        <v>1.5</v>
      </c>
      <c r="AK31" s="15">
        <f t="shared" si="25"/>
        <v>1.5</v>
      </c>
      <c r="AL31" s="15">
        <f t="shared" si="25"/>
        <v>1.5</v>
      </c>
      <c r="AM31" s="15">
        <f t="shared" si="25"/>
        <v>1.5</v>
      </c>
      <c r="AN31" s="15">
        <f t="shared" si="25"/>
        <v>1.5</v>
      </c>
      <c r="AO31" s="15">
        <f t="shared" si="25"/>
        <v>1.5</v>
      </c>
      <c r="AP31" s="15">
        <f t="shared" si="25"/>
        <v>1.5</v>
      </c>
      <c r="AQ31" s="15">
        <f t="shared" si="25"/>
        <v>1.5</v>
      </c>
      <c r="AR31" s="15">
        <f t="shared" si="25"/>
        <v>1.5</v>
      </c>
      <c r="AS31" s="15">
        <f>AVERAGE(AG31:AR31)</f>
        <v>1.5</v>
      </c>
      <c r="AU31" s="15">
        <f>+AS31-0.25</f>
        <v>1.25</v>
      </c>
      <c r="AV31" s="15">
        <f aca="true" t="shared" si="26" ref="AV31:BF31">AU31</f>
        <v>1.25</v>
      </c>
      <c r="AW31" s="15">
        <f t="shared" si="26"/>
        <v>1.25</v>
      </c>
      <c r="AX31" s="15">
        <f t="shared" si="26"/>
        <v>1.25</v>
      </c>
      <c r="AY31" s="15">
        <f t="shared" si="26"/>
        <v>1.25</v>
      </c>
      <c r="AZ31" s="15">
        <f t="shared" si="26"/>
        <v>1.25</v>
      </c>
      <c r="BA31" s="15">
        <f t="shared" si="26"/>
        <v>1.25</v>
      </c>
      <c r="BB31" s="15">
        <f t="shared" si="26"/>
        <v>1.25</v>
      </c>
      <c r="BC31" s="15">
        <f t="shared" si="26"/>
        <v>1.25</v>
      </c>
      <c r="BD31" s="15">
        <f t="shared" si="26"/>
        <v>1.25</v>
      </c>
      <c r="BE31" s="15">
        <f t="shared" si="26"/>
        <v>1.25</v>
      </c>
      <c r="BF31" s="15">
        <f t="shared" si="26"/>
        <v>1.25</v>
      </c>
      <c r="BG31" s="15">
        <f>AVERAGE(AU31:BF31)</f>
        <v>1.25</v>
      </c>
      <c r="BI31" s="15">
        <f>Q31</f>
        <v>2</v>
      </c>
      <c r="BJ31" s="15">
        <f>AE31</f>
        <v>1.75</v>
      </c>
      <c r="BK31" s="15">
        <f>AS31</f>
        <v>1.5</v>
      </c>
      <c r="BL31" s="15">
        <f>BG31</f>
        <v>1.25</v>
      </c>
    </row>
    <row r="32" spans="1:2" ht="12.75">
      <c r="A32" s="15"/>
      <c r="B32" s="6"/>
    </row>
    <row r="33" s="2" customFormat="1" ht="12.75">
      <c r="B33" s="32" t="s">
        <v>94</v>
      </c>
    </row>
    <row r="34" spans="2:64" s="16" customFormat="1" ht="12.75">
      <c r="B34" s="33"/>
      <c r="C34" s="34" t="s">
        <v>86</v>
      </c>
      <c r="D34" s="34"/>
      <c r="E34" s="17">
        <f aca="true" t="shared" si="27" ref="E34:P34">E9*E28</f>
        <v>200000</v>
      </c>
      <c r="F34" s="17">
        <f t="shared" si="27"/>
        <v>100000</v>
      </c>
      <c r="G34" s="17">
        <f t="shared" si="27"/>
        <v>100000</v>
      </c>
      <c r="H34" s="17">
        <f t="shared" si="27"/>
        <v>100000</v>
      </c>
      <c r="I34" s="17">
        <f t="shared" si="27"/>
        <v>50000</v>
      </c>
      <c r="J34" s="17">
        <f t="shared" si="27"/>
        <v>50000</v>
      </c>
      <c r="K34" s="17">
        <f t="shared" si="27"/>
        <v>50000</v>
      </c>
      <c r="L34" s="17">
        <f t="shared" si="27"/>
        <v>50000</v>
      </c>
      <c r="M34" s="17">
        <f t="shared" si="27"/>
        <v>75200</v>
      </c>
      <c r="N34" s="17">
        <f t="shared" si="27"/>
        <v>75200</v>
      </c>
      <c r="O34" s="17">
        <f t="shared" si="27"/>
        <v>75200</v>
      </c>
      <c r="P34" s="17">
        <f t="shared" si="27"/>
        <v>75200</v>
      </c>
      <c r="Q34" s="17">
        <f>SUM(E34:P34)</f>
        <v>1000800</v>
      </c>
      <c r="R34" s="17"/>
      <c r="S34" s="17">
        <f aca="true" t="shared" si="28" ref="S34:AD34">S9*S28</f>
        <v>64800</v>
      </c>
      <c r="T34" s="17">
        <f t="shared" si="28"/>
        <v>64800</v>
      </c>
      <c r="U34" s="17">
        <f t="shared" si="28"/>
        <v>64800</v>
      </c>
      <c r="V34" s="17">
        <f t="shared" si="28"/>
        <v>64800</v>
      </c>
      <c r="W34" s="17">
        <f t="shared" si="28"/>
        <v>86400</v>
      </c>
      <c r="X34" s="17">
        <f t="shared" si="28"/>
        <v>86400</v>
      </c>
      <c r="Y34" s="17">
        <f t="shared" si="28"/>
        <v>64800</v>
      </c>
      <c r="Z34" s="17">
        <f t="shared" si="28"/>
        <v>64800</v>
      </c>
      <c r="AA34" s="17">
        <f t="shared" si="28"/>
        <v>86400</v>
      </c>
      <c r="AB34" s="17">
        <f t="shared" si="28"/>
        <v>86400</v>
      </c>
      <c r="AC34" s="17">
        <f t="shared" si="28"/>
        <v>64800</v>
      </c>
      <c r="AD34" s="17">
        <f t="shared" si="28"/>
        <v>64800</v>
      </c>
      <c r="AE34" s="17">
        <f>SUM(S34:AD34)</f>
        <v>864000</v>
      </c>
      <c r="AF34" s="17"/>
      <c r="AG34" s="17">
        <f aca="true" t="shared" si="29" ref="AG34:AR34">AG9*AG28</f>
        <v>74400</v>
      </c>
      <c r="AH34" s="17">
        <f t="shared" si="29"/>
        <v>74400</v>
      </c>
      <c r="AI34" s="17">
        <f t="shared" si="29"/>
        <v>74400</v>
      </c>
      <c r="AJ34" s="17">
        <f t="shared" si="29"/>
        <v>74400</v>
      </c>
      <c r="AK34" s="17">
        <f t="shared" si="29"/>
        <v>99300</v>
      </c>
      <c r="AL34" s="17">
        <f t="shared" si="29"/>
        <v>99300</v>
      </c>
      <c r="AM34" s="17">
        <f t="shared" si="29"/>
        <v>74400</v>
      </c>
      <c r="AN34" s="17">
        <f t="shared" si="29"/>
        <v>74400</v>
      </c>
      <c r="AO34" s="17">
        <f t="shared" si="29"/>
        <v>99300</v>
      </c>
      <c r="AP34" s="17">
        <f t="shared" si="29"/>
        <v>99300</v>
      </c>
      <c r="AQ34" s="17">
        <f t="shared" si="29"/>
        <v>74400</v>
      </c>
      <c r="AR34" s="17">
        <f t="shared" si="29"/>
        <v>74400</v>
      </c>
      <c r="AS34" s="17">
        <f>SUM(AG34:AR34)</f>
        <v>992400</v>
      </c>
      <c r="AT34" s="17"/>
      <c r="AU34" s="17">
        <f aca="true" t="shared" si="30" ref="AU34:BF34">AU9*AU28</f>
        <v>57000</v>
      </c>
      <c r="AV34" s="17">
        <f t="shared" si="30"/>
        <v>57000</v>
      </c>
      <c r="AW34" s="17">
        <f t="shared" si="30"/>
        <v>85500</v>
      </c>
      <c r="AX34" s="17">
        <f t="shared" si="30"/>
        <v>85500</v>
      </c>
      <c r="AY34" s="17">
        <f t="shared" si="30"/>
        <v>114000</v>
      </c>
      <c r="AZ34" s="17">
        <f t="shared" si="30"/>
        <v>114000</v>
      </c>
      <c r="BA34" s="17">
        <f t="shared" si="30"/>
        <v>85500</v>
      </c>
      <c r="BB34" s="17">
        <f t="shared" si="30"/>
        <v>85500</v>
      </c>
      <c r="BC34" s="17">
        <f t="shared" si="30"/>
        <v>114000</v>
      </c>
      <c r="BD34" s="17">
        <f t="shared" si="30"/>
        <v>114000</v>
      </c>
      <c r="BE34" s="17">
        <f t="shared" si="30"/>
        <v>85500</v>
      </c>
      <c r="BF34" s="17">
        <f t="shared" si="30"/>
        <v>142500</v>
      </c>
      <c r="BG34" s="17">
        <f>SUM(AU34:BF34)</f>
        <v>1140000</v>
      </c>
      <c r="BH34" s="17"/>
      <c r="BI34" s="17">
        <f>Q34</f>
        <v>1000800</v>
      </c>
      <c r="BJ34" s="17">
        <f>AE34</f>
        <v>864000</v>
      </c>
      <c r="BK34" s="17">
        <f>AS34</f>
        <v>992400</v>
      </c>
      <c r="BL34" s="17">
        <f>BG34</f>
        <v>1140000</v>
      </c>
    </row>
    <row r="35" spans="2:64" s="16" customFormat="1" ht="12.75">
      <c r="B35" s="20" t="s">
        <v>95</v>
      </c>
      <c r="E35" s="17">
        <f aca="true" t="shared" si="31" ref="E35:Q35">SUM(E34:E34)</f>
        <v>200000</v>
      </c>
      <c r="F35" s="17">
        <f t="shared" si="31"/>
        <v>100000</v>
      </c>
      <c r="G35" s="17">
        <f t="shared" si="31"/>
        <v>100000</v>
      </c>
      <c r="H35" s="17">
        <f t="shared" si="31"/>
        <v>100000</v>
      </c>
      <c r="I35" s="17">
        <f t="shared" si="31"/>
        <v>50000</v>
      </c>
      <c r="J35" s="17">
        <f t="shared" si="31"/>
        <v>50000</v>
      </c>
      <c r="K35" s="17">
        <f t="shared" si="31"/>
        <v>50000</v>
      </c>
      <c r="L35" s="17">
        <f t="shared" si="31"/>
        <v>50000</v>
      </c>
      <c r="M35" s="17">
        <f t="shared" si="31"/>
        <v>75200</v>
      </c>
      <c r="N35" s="17">
        <f t="shared" si="31"/>
        <v>75200</v>
      </c>
      <c r="O35" s="17">
        <f t="shared" si="31"/>
        <v>75200</v>
      </c>
      <c r="P35" s="17">
        <f t="shared" si="31"/>
        <v>75200</v>
      </c>
      <c r="Q35" s="17">
        <f t="shared" si="31"/>
        <v>1000800</v>
      </c>
      <c r="R35" s="17"/>
      <c r="S35" s="17">
        <f aca="true" t="shared" si="32" ref="S35:AE35">SUM(S34:S34)</f>
        <v>64800</v>
      </c>
      <c r="T35" s="17">
        <f t="shared" si="32"/>
        <v>64800</v>
      </c>
      <c r="U35" s="17">
        <f t="shared" si="32"/>
        <v>64800</v>
      </c>
      <c r="V35" s="17">
        <f t="shared" si="32"/>
        <v>64800</v>
      </c>
      <c r="W35" s="17">
        <f t="shared" si="32"/>
        <v>86400</v>
      </c>
      <c r="X35" s="17">
        <f t="shared" si="32"/>
        <v>86400</v>
      </c>
      <c r="Y35" s="17">
        <f t="shared" si="32"/>
        <v>64800</v>
      </c>
      <c r="Z35" s="17">
        <f t="shared" si="32"/>
        <v>64800</v>
      </c>
      <c r="AA35" s="17">
        <f t="shared" si="32"/>
        <v>86400</v>
      </c>
      <c r="AB35" s="17">
        <f t="shared" si="32"/>
        <v>86400</v>
      </c>
      <c r="AC35" s="17">
        <f t="shared" si="32"/>
        <v>64800</v>
      </c>
      <c r="AD35" s="17">
        <f t="shared" si="32"/>
        <v>64800</v>
      </c>
      <c r="AE35" s="17">
        <f t="shared" si="32"/>
        <v>864000</v>
      </c>
      <c r="AF35" s="17"/>
      <c r="AG35" s="17">
        <f aca="true" t="shared" si="33" ref="AG35:AS35">SUM(AG34:AG34)</f>
        <v>74400</v>
      </c>
      <c r="AH35" s="17">
        <f t="shared" si="33"/>
        <v>74400</v>
      </c>
      <c r="AI35" s="17">
        <f t="shared" si="33"/>
        <v>74400</v>
      </c>
      <c r="AJ35" s="17">
        <f t="shared" si="33"/>
        <v>74400</v>
      </c>
      <c r="AK35" s="17">
        <f t="shared" si="33"/>
        <v>99300</v>
      </c>
      <c r="AL35" s="17">
        <f t="shared" si="33"/>
        <v>99300</v>
      </c>
      <c r="AM35" s="17">
        <f t="shared" si="33"/>
        <v>74400</v>
      </c>
      <c r="AN35" s="17">
        <f t="shared" si="33"/>
        <v>74400</v>
      </c>
      <c r="AO35" s="17">
        <f t="shared" si="33"/>
        <v>99300</v>
      </c>
      <c r="AP35" s="17">
        <f t="shared" si="33"/>
        <v>99300</v>
      </c>
      <c r="AQ35" s="17">
        <f t="shared" si="33"/>
        <v>74400</v>
      </c>
      <c r="AR35" s="17">
        <f t="shared" si="33"/>
        <v>74400</v>
      </c>
      <c r="AS35" s="17">
        <f t="shared" si="33"/>
        <v>992400</v>
      </c>
      <c r="AT35" s="17"/>
      <c r="AU35" s="17">
        <f aca="true" t="shared" si="34" ref="AU35:BG35">SUM(AU34:AU34)</f>
        <v>57000</v>
      </c>
      <c r="AV35" s="17">
        <f t="shared" si="34"/>
        <v>57000</v>
      </c>
      <c r="AW35" s="17">
        <f t="shared" si="34"/>
        <v>85500</v>
      </c>
      <c r="AX35" s="17">
        <f t="shared" si="34"/>
        <v>85500</v>
      </c>
      <c r="AY35" s="17">
        <f t="shared" si="34"/>
        <v>114000</v>
      </c>
      <c r="AZ35" s="17">
        <f t="shared" si="34"/>
        <v>114000</v>
      </c>
      <c r="BA35" s="17">
        <f t="shared" si="34"/>
        <v>85500</v>
      </c>
      <c r="BB35" s="17">
        <f t="shared" si="34"/>
        <v>85500</v>
      </c>
      <c r="BC35" s="17">
        <f t="shared" si="34"/>
        <v>114000</v>
      </c>
      <c r="BD35" s="17">
        <f t="shared" si="34"/>
        <v>114000</v>
      </c>
      <c r="BE35" s="17">
        <f t="shared" si="34"/>
        <v>85500</v>
      </c>
      <c r="BF35" s="17">
        <f t="shared" si="34"/>
        <v>142500</v>
      </c>
      <c r="BG35" s="17">
        <f t="shared" si="34"/>
        <v>1140000</v>
      </c>
      <c r="BH35" s="17"/>
      <c r="BI35" s="17">
        <f>Q35</f>
        <v>1000800</v>
      </c>
      <c r="BJ35" s="17">
        <f>AE35</f>
        <v>864000</v>
      </c>
      <c r="BK35" s="17">
        <f>AS35</f>
        <v>992400</v>
      </c>
      <c r="BL35" s="17">
        <f>BG35</f>
        <v>1140000</v>
      </c>
    </row>
    <row r="36" s="2" customFormat="1" ht="12.75">
      <c r="B36" s="32"/>
    </row>
    <row r="37" s="2" customFormat="1" ht="12.75">
      <c r="B37" s="32" t="s">
        <v>96</v>
      </c>
    </row>
    <row r="38" spans="2:64" s="16" customFormat="1" ht="12.75">
      <c r="B38" s="33"/>
      <c r="C38" s="34" t="s">
        <v>86</v>
      </c>
      <c r="D38" s="34"/>
      <c r="E38" s="17">
        <f aca="true" t="shared" si="35" ref="E38:P38">E13*E28</f>
        <v>0</v>
      </c>
      <c r="F38" s="17">
        <f t="shared" si="35"/>
        <v>0</v>
      </c>
      <c r="G38" s="17">
        <f t="shared" si="35"/>
        <v>0</v>
      </c>
      <c r="H38" s="17">
        <f t="shared" si="35"/>
        <v>0</v>
      </c>
      <c r="I38" s="17">
        <f t="shared" si="35"/>
        <v>0</v>
      </c>
      <c r="J38" s="17">
        <f t="shared" si="35"/>
        <v>0</v>
      </c>
      <c r="K38" s="17">
        <f t="shared" si="35"/>
        <v>0</v>
      </c>
      <c r="L38" s="17">
        <f t="shared" si="35"/>
        <v>0</v>
      </c>
      <c r="M38" s="17">
        <f t="shared" si="35"/>
        <v>0</v>
      </c>
      <c r="N38" s="17">
        <f t="shared" si="35"/>
        <v>0</v>
      </c>
      <c r="O38" s="17">
        <f t="shared" si="35"/>
        <v>0</v>
      </c>
      <c r="P38" s="17">
        <f t="shared" si="35"/>
        <v>0</v>
      </c>
      <c r="Q38" s="17">
        <f>SUM(E38:P38)</f>
        <v>0</v>
      </c>
      <c r="R38" s="17"/>
      <c r="S38" s="17">
        <f aca="true" t="shared" si="36" ref="S38:AD38">S13*S28</f>
        <v>132000</v>
      </c>
      <c r="T38" s="17">
        <f t="shared" si="36"/>
        <v>66000</v>
      </c>
      <c r="U38" s="17">
        <f t="shared" si="36"/>
        <v>66000</v>
      </c>
      <c r="V38" s="17">
        <f t="shared" si="36"/>
        <v>66000</v>
      </c>
      <c r="W38" s="17">
        <f t="shared" si="36"/>
        <v>33000</v>
      </c>
      <c r="X38" s="17">
        <f t="shared" si="36"/>
        <v>33000</v>
      </c>
      <c r="Y38" s="17">
        <f t="shared" si="36"/>
        <v>33000</v>
      </c>
      <c r="Z38" s="17">
        <f t="shared" si="36"/>
        <v>33000</v>
      </c>
      <c r="AA38" s="17">
        <f t="shared" si="36"/>
        <v>49500</v>
      </c>
      <c r="AB38" s="17">
        <f t="shared" si="36"/>
        <v>49500</v>
      </c>
      <c r="AC38" s="17">
        <f t="shared" si="36"/>
        <v>49500</v>
      </c>
      <c r="AD38" s="17">
        <f t="shared" si="36"/>
        <v>49500</v>
      </c>
      <c r="AE38" s="17">
        <f>SUM(S38:AD38)</f>
        <v>660000</v>
      </c>
      <c r="AF38" s="17"/>
      <c r="AG38" s="17">
        <f aca="true" t="shared" si="37" ref="AG38:AR38">AG13*AG28</f>
        <v>173100</v>
      </c>
      <c r="AH38" s="17">
        <f t="shared" si="37"/>
        <v>115200</v>
      </c>
      <c r="AI38" s="17">
        <f t="shared" si="37"/>
        <v>115200</v>
      </c>
      <c r="AJ38" s="17">
        <f t="shared" si="37"/>
        <v>115200</v>
      </c>
      <c r="AK38" s="17">
        <f t="shared" si="37"/>
        <v>105000</v>
      </c>
      <c r="AL38" s="17">
        <f t="shared" si="37"/>
        <v>105000</v>
      </c>
      <c r="AM38" s="17">
        <f t="shared" si="37"/>
        <v>86100</v>
      </c>
      <c r="AN38" s="17">
        <f t="shared" si="37"/>
        <v>86100</v>
      </c>
      <c r="AO38" s="17">
        <f t="shared" si="37"/>
        <v>119700</v>
      </c>
      <c r="AP38" s="17">
        <f t="shared" si="37"/>
        <v>119700</v>
      </c>
      <c r="AQ38" s="17">
        <f t="shared" si="37"/>
        <v>100500</v>
      </c>
      <c r="AR38" s="17">
        <f t="shared" si="37"/>
        <v>100500</v>
      </c>
      <c r="AS38" s="17">
        <f>SUM(AG38:AR38)</f>
        <v>1341300</v>
      </c>
      <c r="AT38" s="17"/>
      <c r="AU38" s="17">
        <f aca="true" t="shared" si="38" ref="AU38:BF38">AU13*AU28</f>
        <v>217800</v>
      </c>
      <c r="AV38" s="17">
        <f t="shared" si="38"/>
        <v>166800</v>
      </c>
      <c r="AW38" s="17">
        <f t="shared" si="38"/>
        <v>166800</v>
      </c>
      <c r="AX38" s="17">
        <f t="shared" si="38"/>
        <v>166800</v>
      </c>
      <c r="AY38" s="17">
        <f t="shared" si="38"/>
        <v>179700</v>
      </c>
      <c r="AZ38" s="17">
        <f t="shared" si="38"/>
        <v>179700</v>
      </c>
      <c r="BA38" s="17">
        <f t="shared" si="38"/>
        <v>141300</v>
      </c>
      <c r="BB38" s="17">
        <f t="shared" si="38"/>
        <v>141300</v>
      </c>
      <c r="BC38" s="17">
        <f t="shared" si="38"/>
        <v>192600</v>
      </c>
      <c r="BD38" s="17">
        <f t="shared" si="38"/>
        <v>192600</v>
      </c>
      <c r="BE38" s="17">
        <f t="shared" si="38"/>
        <v>153900</v>
      </c>
      <c r="BF38" s="17">
        <f t="shared" si="38"/>
        <v>153900</v>
      </c>
      <c r="BG38" s="17">
        <f>SUM(AU38:BF38)</f>
        <v>2053200</v>
      </c>
      <c r="BH38" s="17"/>
      <c r="BI38" s="17">
        <f>Q38</f>
        <v>0</v>
      </c>
      <c r="BJ38" s="17">
        <f>AE38</f>
        <v>660000</v>
      </c>
      <c r="BK38" s="17">
        <f>AS38</f>
        <v>1341300</v>
      </c>
      <c r="BL38" s="17">
        <f>BG38</f>
        <v>2053200</v>
      </c>
    </row>
    <row r="39" spans="2:64" s="16" customFormat="1" ht="12.75">
      <c r="B39" s="32" t="s">
        <v>97</v>
      </c>
      <c r="E39" s="17">
        <f aca="true" t="shared" si="39" ref="E39:Q39">SUM(E38:E38)</f>
        <v>0</v>
      </c>
      <c r="F39" s="17">
        <f t="shared" si="39"/>
        <v>0</v>
      </c>
      <c r="G39" s="17">
        <f t="shared" si="39"/>
        <v>0</v>
      </c>
      <c r="H39" s="17">
        <f t="shared" si="39"/>
        <v>0</v>
      </c>
      <c r="I39" s="17">
        <f t="shared" si="39"/>
        <v>0</v>
      </c>
      <c r="J39" s="17">
        <f t="shared" si="39"/>
        <v>0</v>
      </c>
      <c r="K39" s="17">
        <f t="shared" si="39"/>
        <v>0</v>
      </c>
      <c r="L39" s="17">
        <f t="shared" si="39"/>
        <v>0</v>
      </c>
      <c r="M39" s="17">
        <f t="shared" si="39"/>
        <v>0</v>
      </c>
      <c r="N39" s="17">
        <f t="shared" si="39"/>
        <v>0</v>
      </c>
      <c r="O39" s="17">
        <f t="shared" si="39"/>
        <v>0</v>
      </c>
      <c r="P39" s="17">
        <f t="shared" si="39"/>
        <v>0</v>
      </c>
      <c r="Q39" s="17">
        <f t="shared" si="39"/>
        <v>0</v>
      </c>
      <c r="R39" s="17"/>
      <c r="S39" s="17">
        <f aca="true" t="shared" si="40" ref="S39:AE39">SUM(S38:S38)</f>
        <v>132000</v>
      </c>
      <c r="T39" s="17">
        <f t="shared" si="40"/>
        <v>66000</v>
      </c>
      <c r="U39" s="17">
        <f t="shared" si="40"/>
        <v>66000</v>
      </c>
      <c r="V39" s="17">
        <f t="shared" si="40"/>
        <v>66000</v>
      </c>
      <c r="W39" s="17">
        <f t="shared" si="40"/>
        <v>33000</v>
      </c>
      <c r="X39" s="17">
        <f t="shared" si="40"/>
        <v>33000</v>
      </c>
      <c r="Y39" s="17">
        <f t="shared" si="40"/>
        <v>33000</v>
      </c>
      <c r="Z39" s="17">
        <f t="shared" si="40"/>
        <v>33000</v>
      </c>
      <c r="AA39" s="17">
        <f t="shared" si="40"/>
        <v>49500</v>
      </c>
      <c r="AB39" s="17">
        <f t="shared" si="40"/>
        <v>49500</v>
      </c>
      <c r="AC39" s="17">
        <f t="shared" si="40"/>
        <v>49500</v>
      </c>
      <c r="AD39" s="17">
        <f t="shared" si="40"/>
        <v>49500</v>
      </c>
      <c r="AE39" s="17">
        <f t="shared" si="40"/>
        <v>660000</v>
      </c>
      <c r="AF39" s="17"/>
      <c r="AG39" s="17">
        <f aca="true" t="shared" si="41" ref="AG39:AS39">SUM(AG38:AG38)</f>
        <v>173100</v>
      </c>
      <c r="AH39" s="17">
        <f t="shared" si="41"/>
        <v>115200</v>
      </c>
      <c r="AI39" s="17">
        <f t="shared" si="41"/>
        <v>115200</v>
      </c>
      <c r="AJ39" s="17">
        <f t="shared" si="41"/>
        <v>115200</v>
      </c>
      <c r="AK39" s="17">
        <f t="shared" si="41"/>
        <v>105000</v>
      </c>
      <c r="AL39" s="17">
        <f t="shared" si="41"/>
        <v>105000</v>
      </c>
      <c r="AM39" s="17">
        <f t="shared" si="41"/>
        <v>86100</v>
      </c>
      <c r="AN39" s="17">
        <f t="shared" si="41"/>
        <v>86100</v>
      </c>
      <c r="AO39" s="17">
        <f t="shared" si="41"/>
        <v>119700</v>
      </c>
      <c r="AP39" s="17">
        <f t="shared" si="41"/>
        <v>119700</v>
      </c>
      <c r="AQ39" s="17">
        <f t="shared" si="41"/>
        <v>100500</v>
      </c>
      <c r="AR39" s="17">
        <f t="shared" si="41"/>
        <v>100500</v>
      </c>
      <c r="AS39" s="17">
        <f t="shared" si="41"/>
        <v>1341300</v>
      </c>
      <c r="AT39" s="17"/>
      <c r="AU39" s="17">
        <f aca="true" t="shared" si="42" ref="AU39:BG39">SUM(AU38:AU38)</f>
        <v>217800</v>
      </c>
      <c r="AV39" s="17">
        <f t="shared" si="42"/>
        <v>166800</v>
      </c>
      <c r="AW39" s="17">
        <f t="shared" si="42"/>
        <v>166800</v>
      </c>
      <c r="AX39" s="17">
        <f t="shared" si="42"/>
        <v>166800</v>
      </c>
      <c r="AY39" s="17">
        <f t="shared" si="42"/>
        <v>179700</v>
      </c>
      <c r="AZ39" s="17">
        <f t="shared" si="42"/>
        <v>179700</v>
      </c>
      <c r="BA39" s="17">
        <f t="shared" si="42"/>
        <v>141300</v>
      </c>
      <c r="BB39" s="17">
        <f t="shared" si="42"/>
        <v>141300</v>
      </c>
      <c r="BC39" s="17">
        <f t="shared" si="42"/>
        <v>192600</v>
      </c>
      <c r="BD39" s="17">
        <f t="shared" si="42"/>
        <v>192600</v>
      </c>
      <c r="BE39" s="17">
        <f t="shared" si="42"/>
        <v>153900</v>
      </c>
      <c r="BF39" s="17">
        <f t="shared" si="42"/>
        <v>153900</v>
      </c>
      <c r="BG39" s="17">
        <f t="shared" si="42"/>
        <v>2053200</v>
      </c>
      <c r="BH39" s="17"/>
      <c r="BI39" s="17">
        <f>Q39</f>
        <v>0</v>
      </c>
      <c r="BJ39" s="17">
        <f>AE39</f>
        <v>660000</v>
      </c>
      <c r="BK39" s="17">
        <f>AS39</f>
        <v>1341300</v>
      </c>
      <c r="BL39" s="17">
        <f>BG39</f>
        <v>2053200</v>
      </c>
    </row>
  </sheetData>
  <printOptions horizontalCentered="1"/>
  <pageMargins left="0.75" right="0.75" top="1" bottom="1" header="0.5" footer="0.5"/>
  <pageSetup horizontalDpi="360" verticalDpi="360" orientation="landscape" scale="59" r:id="rId1"/>
  <colBreaks count="3" manualBreakCount="3">
    <brk id="4" max="65535" man="1"/>
    <brk id="17" min="2" max="41" man="1"/>
    <brk id="59" min="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38"/>
  <sheetViews>
    <sheetView workbookViewId="0" topLeftCell="A8">
      <selection activeCell="O24" sqref="O24"/>
    </sheetView>
  </sheetViews>
  <sheetFormatPr defaultColWidth="9.140625" defaultRowHeight="12.75"/>
  <cols>
    <col min="1" max="1" width="11.8515625" style="0" bestFit="1" customWidth="1"/>
    <col min="2" max="2" width="4.00390625" style="5" customWidth="1"/>
    <col min="3" max="3" width="37.421875" style="5" customWidth="1"/>
    <col min="4" max="15" width="12.7109375" style="0" customWidth="1"/>
    <col min="16" max="16" width="12.7109375" style="99" customWidth="1"/>
    <col min="17" max="17" width="5.7109375" style="0" customWidth="1"/>
    <col min="18" max="29" width="12.7109375" style="0" customWidth="1"/>
    <col min="30" max="30" width="12.7109375" style="99" customWidth="1"/>
    <col min="31" max="31" width="3.57421875" style="0" customWidth="1"/>
    <col min="32" max="43" width="12.7109375" style="0" customWidth="1"/>
    <col min="44" max="44" width="12.7109375" style="99" customWidth="1"/>
    <col min="45" max="45" width="4.7109375" style="0" customWidth="1"/>
    <col min="46" max="57" width="12.7109375" style="0" customWidth="1"/>
    <col min="58" max="58" width="12.7109375" style="99" customWidth="1"/>
    <col min="60" max="60" width="11.57421875" style="0" bestFit="1" customWidth="1"/>
  </cols>
  <sheetData>
    <row r="1" spans="5:6" ht="12.75">
      <c r="E1" s="8"/>
      <c r="F1" s="10"/>
    </row>
    <row r="2" spans="5:6" ht="12.75">
      <c r="E2" s="8"/>
      <c r="F2" s="10"/>
    </row>
    <row r="3" spans="2:58" ht="12.75">
      <c r="B3" s="6" t="s">
        <v>85</v>
      </c>
      <c r="C3" s="6"/>
      <c r="D3" s="84">
        <v>0.2</v>
      </c>
      <c r="E3" s="84">
        <v>0.1</v>
      </c>
      <c r="F3" s="84">
        <v>0.1</v>
      </c>
      <c r="G3" s="84">
        <v>0.1</v>
      </c>
      <c r="H3" s="84">
        <v>0.05</v>
      </c>
      <c r="I3" s="84">
        <v>0.05</v>
      </c>
      <c r="J3" s="84">
        <v>0.05</v>
      </c>
      <c r="K3" s="84">
        <v>0.05</v>
      </c>
      <c r="L3" s="84">
        <v>0.075</v>
      </c>
      <c r="M3" s="84">
        <v>0.075</v>
      </c>
      <c r="N3" s="84">
        <v>0.075</v>
      </c>
      <c r="O3" s="84">
        <v>0.075</v>
      </c>
      <c r="P3" s="100">
        <f>SUM(D3:O3)</f>
        <v>1</v>
      </c>
      <c r="Q3" s="84"/>
      <c r="R3" s="84">
        <v>0.075</v>
      </c>
      <c r="S3" s="84">
        <v>0.075</v>
      </c>
      <c r="T3" s="84">
        <v>0.075</v>
      </c>
      <c r="U3" s="84">
        <v>0.075</v>
      </c>
      <c r="V3" s="84">
        <v>0.1</v>
      </c>
      <c r="W3" s="84">
        <v>0.1</v>
      </c>
      <c r="X3" s="84">
        <v>0.075</v>
      </c>
      <c r="Y3" s="84">
        <v>0.075</v>
      </c>
      <c r="Z3" s="84">
        <v>0.1</v>
      </c>
      <c r="AA3" s="84">
        <v>0.1</v>
      </c>
      <c r="AB3" s="84">
        <v>0.075</v>
      </c>
      <c r="AC3" s="84">
        <v>0.075</v>
      </c>
      <c r="AD3" s="100">
        <f>SUM(R3:AC3)</f>
        <v>0.9999999999999998</v>
      </c>
      <c r="AE3" s="6"/>
      <c r="AF3" s="84">
        <v>0.075</v>
      </c>
      <c r="AG3" s="84">
        <v>0.075</v>
      </c>
      <c r="AH3" s="84">
        <v>0.075</v>
      </c>
      <c r="AI3" s="84">
        <v>0.075</v>
      </c>
      <c r="AJ3" s="84">
        <v>0.1</v>
      </c>
      <c r="AK3" s="84">
        <v>0.1</v>
      </c>
      <c r="AL3" s="84">
        <v>0.075</v>
      </c>
      <c r="AM3" s="84">
        <v>0.075</v>
      </c>
      <c r="AN3" s="84">
        <v>0.1</v>
      </c>
      <c r="AO3" s="84">
        <v>0.1</v>
      </c>
      <c r="AP3" s="84">
        <v>0.075</v>
      </c>
      <c r="AQ3" s="84">
        <v>0.075</v>
      </c>
      <c r="AR3" s="100">
        <f>SUM(AF3:AQ3)</f>
        <v>0.9999999999999998</v>
      </c>
      <c r="AS3" s="84"/>
      <c r="AT3" s="84">
        <v>0.05</v>
      </c>
      <c r="AU3" s="84">
        <v>0.05</v>
      </c>
      <c r="AV3" s="84">
        <v>0.075</v>
      </c>
      <c r="AW3" s="84">
        <v>0.075</v>
      </c>
      <c r="AX3" s="84">
        <v>0.1</v>
      </c>
      <c r="AY3" s="84">
        <v>0.1</v>
      </c>
      <c r="AZ3" s="84">
        <v>0.075</v>
      </c>
      <c r="BA3" s="84">
        <v>0.075</v>
      </c>
      <c r="BB3" s="84">
        <v>0.1</v>
      </c>
      <c r="BC3" s="84">
        <v>0.1</v>
      </c>
      <c r="BD3" s="84">
        <v>0.075</v>
      </c>
      <c r="BE3" s="84">
        <v>0.125</v>
      </c>
      <c r="BF3" s="100">
        <f>SUM(AT3:BE3)</f>
        <v>0.9999999999999998</v>
      </c>
    </row>
    <row r="4" spans="2:58" ht="12.75">
      <c r="B4" s="6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N4" s="6"/>
      <c r="O4" s="6"/>
      <c r="P4" s="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9"/>
      <c r="AE4" s="6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6"/>
      <c r="AQ4" s="6"/>
      <c r="AR4" s="9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9"/>
    </row>
    <row r="5" spans="2:59" ht="12.75">
      <c r="B5" s="7" t="str">
        <f>B17</f>
        <v>Month</v>
      </c>
      <c r="C5" s="7"/>
      <c r="D5" s="1" t="s">
        <v>112</v>
      </c>
      <c r="E5" s="1" t="s">
        <v>68</v>
      </c>
      <c r="F5" s="1" t="s">
        <v>113</v>
      </c>
      <c r="G5" s="1" t="s">
        <v>114</v>
      </c>
      <c r="H5" s="1" t="s">
        <v>115</v>
      </c>
      <c r="I5" s="1" t="s">
        <v>116</v>
      </c>
      <c r="J5" s="1" t="s">
        <v>117</v>
      </c>
      <c r="K5" s="1" t="s">
        <v>118</v>
      </c>
      <c r="L5" s="1" t="s">
        <v>119</v>
      </c>
      <c r="M5" s="1" t="s">
        <v>120</v>
      </c>
      <c r="N5" s="1" t="s">
        <v>121</v>
      </c>
      <c r="O5" s="1" t="s">
        <v>122</v>
      </c>
      <c r="P5" s="1" t="s">
        <v>55</v>
      </c>
      <c r="Q5" s="1"/>
      <c r="R5" s="1" t="s">
        <v>112</v>
      </c>
      <c r="S5" s="1" t="s">
        <v>68</v>
      </c>
      <c r="T5" s="1" t="s">
        <v>113</v>
      </c>
      <c r="U5" s="1" t="s">
        <v>114</v>
      </c>
      <c r="V5" s="1" t="s">
        <v>115</v>
      </c>
      <c r="W5" s="1" t="s">
        <v>116</v>
      </c>
      <c r="X5" s="1" t="s">
        <v>117</v>
      </c>
      <c r="Y5" s="1" t="s">
        <v>118</v>
      </c>
      <c r="Z5" s="1" t="s">
        <v>119</v>
      </c>
      <c r="AA5" s="1" t="s">
        <v>120</v>
      </c>
      <c r="AB5" s="1" t="s">
        <v>121</v>
      </c>
      <c r="AC5" s="1" t="s">
        <v>122</v>
      </c>
      <c r="AD5" s="1" t="s">
        <v>55</v>
      </c>
      <c r="AE5" s="1"/>
      <c r="AF5" s="1" t="s">
        <v>112</v>
      </c>
      <c r="AG5" s="1" t="s">
        <v>68</v>
      </c>
      <c r="AH5" s="1" t="s">
        <v>113</v>
      </c>
      <c r="AI5" s="1" t="s">
        <v>114</v>
      </c>
      <c r="AJ5" s="1" t="s">
        <v>115</v>
      </c>
      <c r="AK5" s="1" t="s">
        <v>116</v>
      </c>
      <c r="AL5" s="1" t="s">
        <v>117</v>
      </c>
      <c r="AM5" s="1" t="s">
        <v>118</v>
      </c>
      <c r="AN5" s="1" t="s">
        <v>119</v>
      </c>
      <c r="AO5" s="1" t="s">
        <v>120</v>
      </c>
      <c r="AP5" s="1" t="s">
        <v>121</v>
      </c>
      <c r="AQ5" s="1" t="s">
        <v>122</v>
      </c>
      <c r="AR5" s="1" t="s">
        <v>55</v>
      </c>
      <c r="AS5" s="1"/>
      <c r="AT5" s="1" t="s">
        <v>112</v>
      </c>
      <c r="AU5" s="1" t="s">
        <v>68</v>
      </c>
      <c r="AV5" s="1" t="s">
        <v>113</v>
      </c>
      <c r="AW5" s="1" t="s">
        <v>114</v>
      </c>
      <c r="AX5" s="1" t="s">
        <v>115</v>
      </c>
      <c r="AY5" s="1" t="s">
        <v>116</v>
      </c>
      <c r="AZ5" s="1" t="s">
        <v>117</v>
      </c>
      <c r="BA5" s="1" t="s">
        <v>118</v>
      </c>
      <c r="BB5" s="1" t="s">
        <v>119</v>
      </c>
      <c r="BC5" s="1" t="s">
        <v>120</v>
      </c>
      <c r="BD5" s="1" t="s">
        <v>121</v>
      </c>
      <c r="BE5" s="1" t="s">
        <v>122</v>
      </c>
      <c r="BF5" s="1" t="s">
        <v>55</v>
      </c>
      <c r="BG5" s="1"/>
    </row>
    <row r="6" spans="2:58" ht="12.75">
      <c r="B6" s="85" t="str">
        <f>B18</f>
        <v>Year</v>
      </c>
      <c r="C6" s="85"/>
      <c r="D6" s="86">
        <v>2001</v>
      </c>
      <c r="E6" s="86">
        <v>2001</v>
      </c>
      <c r="F6" s="86">
        <v>2001</v>
      </c>
      <c r="G6" s="86">
        <v>2001</v>
      </c>
      <c r="H6" s="86">
        <v>2001</v>
      </c>
      <c r="I6" s="86">
        <v>2001</v>
      </c>
      <c r="J6" s="86">
        <v>2001</v>
      </c>
      <c r="K6" s="86">
        <v>2001</v>
      </c>
      <c r="L6" s="86">
        <v>2001</v>
      </c>
      <c r="M6" s="86">
        <v>2001</v>
      </c>
      <c r="N6" s="86">
        <v>2001</v>
      </c>
      <c r="O6" s="86">
        <v>2001</v>
      </c>
      <c r="P6" s="86">
        <v>2001</v>
      </c>
      <c r="Q6" s="86"/>
      <c r="R6" s="86">
        <f>P6+1</f>
        <v>2002</v>
      </c>
      <c r="S6" s="86">
        <f>R6</f>
        <v>2002</v>
      </c>
      <c r="T6" s="86">
        <f aca="true" t="shared" si="0" ref="T6:AD6">S6</f>
        <v>2002</v>
      </c>
      <c r="U6" s="86">
        <f t="shared" si="0"/>
        <v>2002</v>
      </c>
      <c r="V6" s="86">
        <f t="shared" si="0"/>
        <v>2002</v>
      </c>
      <c r="W6" s="86">
        <f t="shared" si="0"/>
        <v>2002</v>
      </c>
      <c r="X6" s="86">
        <f t="shared" si="0"/>
        <v>2002</v>
      </c>
      <c r="Y6" s="86">
        <f t="shared" si="0"/>
        <v>2002</v>
      </c>
      <c r="Z6" s="86">
        <f t="shared" si="0"/>
        <v>2002</v>
      </c>
      <c r="AA6" s="86">
        <f t="shared" si="0"/>
        <v>2002</v>
      </c>
      <c r="AB6" s="86">
        <f t="shared" si="0"/>
        <v>2002</v>
      </c>
      <c r="AC6" s="86">
        <f t="shared" si="0"/>
        <v>2002</v>
      </c>
      <c r="AD6" s="86">
        <f t="shared" si="0"/>
        <v>2002</v>
      </c>
      <c r="AE6" s="86"/>
      <c r="AF6" s="86">
        <f>AD6+1</f>
        <v>2003</v>
      </c>
      <c r="AG6" s="86">
        <f>AF6</f>
        <v>2003</v>
      </c>
      <c r="AH6" s="86">
        <f aca="true" t="shared" si="1" ref="AH6:AR6">AG6</f>
        <v>2003</v>
      </c>
      <c r="AI6" s="86">
        <f t="shared" si="1"/>
        <v>2003</v>
      </c>
      <c r="AJ6" s="86">
        <f t="shared" si="1"/>
        <v>2003</v>
      </c>
      <c r="AK6" s="86">
        <f t="shared" si="1"/>
        <v>2003</v>
      </c>
      <c r="AL6" s="86">
        <f t="shared" si="1"/>
        <v>2003</v>
      </c>
      <c r="AM6" s="86">
        <f t="shared" si="1"/>
        <v>2003</v>
      </c>
      <c r="AN6" s="86">
        <f t="shared" si="1"/>
        <v>2003</v>
      </c>
      <c r="AO6" s="86">
        <f t="shared" si="1"/>
        <v>2003</v>
      </c>
      <c r="AP6" s="86">
        <f t="shared" si="1"/>
        <v>2003</v>
      </c>
      <c r="AQ6" s="86">
        <f t="shared" si="1"/>
        <v>2003</v>
      </c>
      <c r="AR6" s="86">
        <f t="shared" si="1"/>
        <v>2003</v>
      </c>
      <c r="AS6" s="86"/>
      <c r="AT6" s="86">
        <f>AR6+1</f>
        <v>2004</v>
      </c>
      <c r="AU6" s="86">
        <f>AT6</f>
        <v>2004</v>
      </c>
      <c r="AV6" s="86">
        <f aca="true" t="shared" si="2" ref="AV6:BF6">AU6</f>
        <v>2004</v>
      </c>
      <c r="AW6" s="86">
        <f t="shared" si="2"/>
        <v>2004</v>
      </c>
      <c r="AX6" s="86">
        <f t="shared" si="2"/>
        <v>2004</v>
      </c>
      <c r="AY6" s="86">
        <f t="shared" si="2"/>
        <v>2004</v>
      </c>
      <c r="AZ6" s="86">
        <f t="shared" si="2"/>
        <v>2004</v>
      </c>
      <c r="BA6" s="86">
        <f t="shared" si="2"/>
        <v>2004</v>
      </c>
      <c r="BB6" s="86">
        <f t="shared" si="2"/>
        <v>2004</v>
      </c>
      <c r="BC6" s="86">
        <f t="shared" si="2"/>
        <v>2004</v>
      </c>
      <c r="BD6" s="86">
        <f t="shared" si="2"/>
        <v>2004</v>
      </c>
      <c r="BE6" s="86">
        <f t="shared" si="2"/>
        <v>2004</v>
      </c>
      <c r="BF6" s="86">
        <f t="shared" si="2"/>
        <v>2004</v>
      </c>
    </row>
    <row r="7" ht="12.75">
      <c r="B7" s="6"/>
    </row>
    <row r="8" spans="1:58" s="94" customFormat="1" ht="12.75">
      <c r="A8" s="91"/>
      <c r="B8" s="92" t="s">
        <v>123</v>
      </c>
      <c r="C8" s="93"/>
      <c r="D8" s="94">
        <f>D$3*$P8</f>
        <v>50000</v>
      </c>
      <c r="E8" s="94">
        <f aca="true" t="shared" si="3" ref="E8:O8">E$3*$P8</f>
        <v>25000</v>
      </c>
      <c r="F8" s="94">
        <f t="shared" si="3"/>
        <v>25000</v>
      </c>
      <c r="G8" s="94">
        <f t="shared" si="3"/>
        <v>25000</v>
      </c>
      <c r="H8" s="94">
        <f t="shared" si="3"/>
        <v>12500</v>
      </c>
      <c r="I8" s="94">
        <f t="shared" si="3"/>
        <v>12500</v>
      </c>
      <c r="J8" s="94">
        <f t="shared" si="3"/>
        <v>12500</v>
      </c>
      <c r="K8" s="94">
        <f t="shared" si="3"/>
        <v>12500</v>
      </c>
      <c r="L8" s="94">
        <f t="shared" si="3"/>
        <v>18750</v>
      </c>
      <c r="M8" s="94">
        <f t="shared" si="3"/>
        <v>18750</v>
      </c>
      <c r="N8" s="94">
        <f t="shared" si="3"/>
        <v>18750</v>
      </c>
      <c r="O8" s="94">
        <f t="shared" si="3"/>
        <v>18750</v>
      </c>
      <c r="P8" s="101">
        <v>250000</v>
      </c>
      <c r="R8" s="94">
        <f>R$3*$AD8</f>
        <v>21562.5</v>
      </c>
      <c r="S8" s="94">
        <f aca="true" t="shared" si="4" ref="S8:AC8">S$3*$AD8</f>
        <v>21562.5</v>
      </c>
      <c r="T8" s="94">
        <f t="shared" si="4"/>
        <v>21562.5</v>
      </c>
      <c r="U8" s="94">
        <f t="shared" si="4"/>
        <v>21562.5</v>
      </c>
      <c r="V8" s="94">
        <f t="shared" si="4"/>
        <v>28750</v>
      </c>
      <c r="W8" s="94">
        <f t="shared" si="4"/>
        <v>28750</v>
      </c>
      <c r="X8" s="94">
        <f t="shared" si="4"/>
        <v>21562.5</v>
      </c>
      <c r="Y8" s="94">
        <f t="shared" si="4"/>
        <v>21562.5</v>
      </c>
      <c r="Z8" s="94">
        <f t="shared" si="4"/>
        <v>28750</v>
      </c>
      <c r="AA8" s="94">
        <f t="shared" si="4"/>
        <v>28750</v>
      </c>
      <c r="AB8" s="94">
        <f t="shared" si="4"/>
        <v>21562.5</v>
      </c>
      <c r="AC8" s="94">
        <f t="shared" si="4"/>
        <v>21562.5</v>
      </c>
      <c r="AD8" s="101">
        <f>P8*1.15</f>
        <v>287500</v>
      </c>
      <c r="AF8" s="94">
        <f>AF$3*$AR8</f>
        <v>24796.875</v>
      </c>
      <c r="AG8" s="94">
        <f aca="true" t="shared" si="5" ref="AG8:AQ8">AG$3*$AR8</f>
        <v>24796.875</v>
      </c>
      <c r="AH8" s="94">
        <f t="shared" si="5"/>
        <v>24796.875</v>
      </c>
      <c r="AI8" s="94">
        <f t="shared" si="5"/>
        <v>24796.875</v>
      </c>
      <c r="AJ8" s="94">
        <f t="shared" si="5"/>
        <v>33062.5</v>
      </c>
      <c r="AK8" s="94">
        <f t="shared" si="5"/>
        <v>33062.5</v>
      </c>
      <c r="AL8" s="94">
        <f t="shared" si="5"/>
        <v>24796.875</v>
      </c>
      <c r="AM8" s="94">
        <f t="shared" si="5"/>
        <v>24796.875</v>
      </c>
      <c r="AN8" s="94">
        <f t="shared" si="5"/>
        <v>33062.5</v>
      </c>
      <c r="AO8" s="94">
        <f t="shared" si="5"/>
        <v>33062.5</v>
      </c>
      <c r="AP8" s="94">
        <f t="shared" si="5"/>
        <v>24796.875</v>
      </c>
      <c r="AQ8" s="94">
        <f t="shared" si="5"/>
        <v>24796.875</v>
      </c>
      <c r="AR8" s="101">
        <f>AD8*1.15</f>
        <v>330625</v>
      </c>
      <c r="AT8" s="94">
        <f>AT$3*$BF8</f>
        <v>19010.937499999996</v>
      </c>
      <c r="AU8" s="94">
        <f aca="true" t="shared" si="6" ref="AU8:BE8">AU$3*$BF8</f>
        <v>19010.937499999996</v>
      </c>
      <c r="AV8" s="94">
        <f t="shared" si="6"/>
        <v>28516.406249999996</v>
      </c>
      <c r="AW8" s="94">
        <f t="shared" si="6"/>
        <v>28516.406249999996</v>
      </c>
      <c r="AX8" s="94">
        <f t="shared" si="6"/>
        <v>38021.87499999999</v>
      </c>
      <c r="AY8" s="94">
        <f t="shared" si="6"/>
        <v>38021.87499999999</v>
      </c>
      <c r="AZ8" s="94">
        <f t="shared" si="6"/>
        <v>28516.406249999996</v>
      </c>
      <c r="BA8" s="94">
        <f t="shared" si="6"/>
        <v>28516.406249999996</v>
      </c>
      <c r="BB8" s="94">
        <f t="shared" si="6"/>
        <v>38021.87499999999</v>
      </c>
      <c r="BC8" s="94">
        <f t="shared" si="6"/>
        <v>38021.87499999999</v>
      </c>
      <c r="BD8" s="94">
        <f t="shared" si="6"/>
        <v>28516.406249999996</v>
      </c>
      <c r="BE8" s="94">
        <f t="shared" si="6"/>
        <v>47527.34374999999</v>
      </c>
      <c r="BF8" s="101">
        <f>AR8*1.15</f>
        <v>380218.74999999994</v>
      </c>
    </row>
    <row r="9" spans="2:57" ht="12.75">
      <c r="B9" s="6"/>
      <c r="N9" s="3"/>
      <c r="O9" s="3"/>
      <c r="P9" s="102">
        <f>SUM(D8:O8)</f>
        <v>250000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P9" s="3"/>
      <c r="AQ9" s="3"/>
      <c r="AR9" s="102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2:58" ht="12.75">
      <c r="B10" s="13" t="s">
        <v>128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102">
        <f>SUM(D10:O10)</f>
        <v>0</v>
      </c>
      <c r="Q10" s="3"/>
      <c r="R10" s="4">
        <f>D12*$A$11</f>
        <v>44000</v>
      </c>
      <c r="S10" s="4">
        <f aca="true" t="shared" si="7" ref="S10:AC10">E12*$A$11</f>
        <v>22000</v>
      </c>
      <c r="T10" s="4">
        <f t="shared" si="7"/>
        <v>22000</v>
      </c>
      <c r="U10" s="4">
        <f t="shared" si="7"/>
        <v>22000</v>
      </c>
      <c r="V10" s="4">
        <f t="shared" si="7"/>
        <v>11000</v>
      </c>
      <c r="W10" s="4">
        <f t="shared" si="7"/>
        <v>11000</v>
      </c>
      <c r="X10" s="4">
        <f t="shared" si="7"/>
        <v>11000</v>
      </c>
      <c r="Y10" s="4">
        <f t="shared" si="7"/>
        <v>11000</v>
      </c>
      <c r="Z10" s="4">
        <f t="shared" si="7"/>
        <v>16500</v>
      </c>
      <c r="AA10" s="4">
        <f t="shared" si="7"/>
        <v>16500</v>
      </c>
      <c r="AB10" s="4">
        <f t="shared" si="7"/>
        <v>16500</v>
      </c>
      <c r="AC10" s="4">
        <f t="shared" si="7"/>
        <v>16500</v>
      </c>
      <c r="AD10" s="103">
        <f>SUM(R10:AC10)</f>
        <v>220000</v>
      </c>
      <c r="AF10" s="3">
        <f>R12*$A$11</f>
        <v>57695</v>
      </c>
      <c r="AG10" s="3">
        <f aca="true" t="shared" si="8" ref="AG10:AQ10">S12*$A$11</f>
        <v>38335</v>
      </c>
      <c r="AH10" s="3">
        <f t="shared" si="8"/>
        <v>38335</v>
      </c>
      <c r="AI10" s="3">
        <f t="shared" si="8"/>
        <v>38335</v>
      </c>
      <c r="AJ10" s="3">
        <f t="shared" si="8"/>
        <v>34980</v>
      </c>
      <c r="AK10" s="3">
        <f t="shared" si="8"/>
        <v>34980</v>
      </c>
      <c r="AL10" s="3">
        <f t="shared" si="8"/>
        <v>28655</v>
      </c>
      <c r="AM10" s="3">
        <f t="shared" si="8"/>
        <v>28655</v>
      </c>
      <c r="AN10" s="3">
        <f t="shared" si="8"/>
        <v>39820</v>
      </c>
      <c r="AO10" s="3">
        <f t="shared" si="8"/>
        <v>39820</v>
      </c>
      <c r="AP10" s="3">
        <f t="shared" si="8"/>
        <v>33495</v>
      </c>
      <c r="AQ10" s="3">
        <f t="shared" si="8"/>
        <v>33495</v>
      </c>
      <c r="AR10" s="102">
        <f>SUM(AF10:AQ10)</f>
        <v>446600</v>
      </c>
      <c r="AS10" s="3"/>
      <c r="AT10" s="4">
        <f>AF12*$A$11</f>
        <v>72592.85</v>
      </c>
      <c r="AU10" s="4">
        <f aca="true" t="shared" si="9" ref="AU10:BE10">AG12*$A$11</f>
        <v>55556.05</v>
      </c>
      <c r="AV10" s="4">
        <f t="shared" si="9"/>
        <v>55556.05</v>
      </c>
      <c r="AW10" s="4">
        <f t="shared" si="9"/>
        <v>55556.05</v>
      </c>
      <c r="AX10" s="4">
        <f t="shared" si="9"/>
        <v>59877.4</v>
      </c>
      <c r="AY10" s="4">
        <f t="shared" si="9"/>
        <v>59877.4</v>
      </c>
      <c r="AZ10" s="4">
        <f t="shared" si="9"/>
        <v>47037.65</v>
      </c>
      <c r="BA10" s="4">
        <f t="shared" si="9"/>
        <v>47037.65</v>
      </c>
      <c r="BB10" s="4">
        <f t="shared" si="9"/>
        <v>64136.6</v>
      </c>
      <c r="BC10" s="4">
        <f t="shared" si="9"/>
        <v>64136.6</v>
      </c>
      <c r="BD10" s="4">
        <f t="shared" si="9"/>
        <v>51296.85</v>
      </c>
      <c r="BE10" s="4">
        <f t="shared" si="9"/>
        <v>51296.85</v>
      </c>
      <c r="BF10" s="103">
        <f>SUM(AT10:BE10)</f>
        <v>683958</v>
      </c>
    </row>
    <row r="11" spans="1:58" ht="12.75">
      <c r="A11" s="82">
        <v>0.88</v>
      </c>
      <c r="B11" s="6"/>
      <c r="C11" s="14"/>
      <c r="N11" s="3"/>
      <c r="O11" s="3"/>
      <c r="P11" s="102"/>
      <c r="Q11" s="3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02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02"/>
      <c r="AS11" s="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02"/>
    </row>
    <row r="12" spans="1:60" ht="12.75">
      <c r="A12" s="3"/>
      <c r="B12" s="6" t="s">
        <v>93</v>
      </c>
      <c r="C12" s="11"/>
      <c r="D12" s="3">
        <f>D8+D10</f>
        <v>50000</v>
      </c>
      <c r="E12" s="3">
        <f>E8+E10</f>
        <v>25000</v>
      </c>
      <c r="F12" s="3">
        <f aca="true" t="shared" si="10" ref="F12:P12">F8+F10</f>
        <v>25000</v>
      </c>
      <c r="G12" s="3">
        <f t="shared" si="10"/>
        <v>25000</v>
      </c>
      <c r="H12" s="3">
        <f t="shared" si="10"/>
        <v>12500</v>
      </c>
      <c r="I12" s="3">
        <f t="shared" si="10"/>
        <v>12500</v>
      </c>
      <c r="J12" s="3">
        <f t="shared" si="10"/>
        <v>12500</v>
      </c>
      <c r="K12" s="3">
        <f t="shared" si="10"/>
        <v>12500</v>
      </c>
      <c r="L12" s="3">
        <f t="shared" si="10"/>
        <v>18750</v>
      </c>
      <c r="M12" s="3">
        <f t="shared" si="10"/>
        <v>18750</v>
      </c>
      <c r="N12" s="3">
        <f t="shared" si="10"/>
        <v>18750</v>
      </c>
      <c r="O12" s="3">
        <f t="shared" si="10"/>
        <v>18750</v>
      </c>
      <c r="P12" s="102">
        <f t="shared" si="10"/>
        <v>250000</v>
      </c>
      <c r="Q12" s="3"/>
      <c r="R12" s="3">
        <f>R8+R10</f>
        <v>65562.5</v>
      </c>
      <c r="S12" s="3">
        <f aca="true" t="shared" si="11" ref="S12:AC12">S8+S10</f>
        <v>43562.5</v>
      </c>
      <c r="T12" s="3">
        <f t="shared" si="11"/>
        <v>43562.5</v>
      </c>
      <c r="U12" s="3">
        <f t="shared" si="11"/>
        <v>43562.5</v>
      </c>
      <c r="V12" s="3">
        <f t="shared" si="11"/>
        <v>39750</v>
      </c>
      <c r="W12" s="3">
        <f t="shared" si="11"/>
        <v>39750</v>
      </c>
      <c r="X12" s="3">
        <f t="shared" si="11"/>
        <v>32562.5</v>
      </c>
      <c r="Y12" s="3">
        <f t="shared" si="11"/>
        <v>32562.5</v>
      </c>
      <c r="Z12" s="3">
        <f t="shared" si="11"/>
        <v>45250</v>
      </c>
      <c r="AA12" s="3">
        <f t="shared" si="11"/>
        <v>45250</v>
      </c>
      <c r="AB12" s="3">
        <f t="shared" si="11"/>
        <v>38062.5</v>
      </c>
      <c r="AC12" s="3">
        <f t="shared" si="11"/>
        <v>38062.5</v>
      </c>
      <c r="AD12" s="102">
        <f>SUM(R12:AC12)</f>
        <v>507500</v>
      </c>
      <c r="AF12" s="3">
        <f>AF8+AF10</f>
        <v>82491.875</v>
      </c>
      <c r="AG12" s="3">
        <f aca="true" t="shared" si="12" ref="AG12:AQ12">AG8+AG10</f>
        <v>63131.875</v>
      </c>
      <c r="AH12" s="3">
        <f t="shared" si="12"/>
        <v>63131.875</v>
      </c>
      <c r="AI12" s="3">
        <f t="shared" si="12"/>
        <v>63131.875</v>
      </c>
      <c r="AJ12" s="3">
        <f t="shared" si="12"/>
        <v>68042.5</v>
      </c>
      <c r="AK12" s="3">
        <f t="shared" si="12"/>
        <v>68042.5</v>
      </c>
      <c r="AL12" s="3">
        <f t="shared" si="12"/>
        <v>53451.875</v>
      </c>
      <c r="AM12" s="3">
        <f t="shared" si="12"/>
        <v>53451.875</v>
      </c>
      <c r="AN12" s="3">
        <f t="shared" si="12"/>
        <v>72882.5</v>
      </c>
      <c r="AO12" s="3">
        <f t="shared" si="12"/>
        <v>72882.5</v>
      </c>
      <c r="AP12" s="3">
        <f t="shared" si="12"/>
        <v>58291.875</v>
      </c>
      <c r="AQ12" s="3">
        <f t="shared" si="12"/>
        <v>58291.875</v>
      </c>
      <c r="AR12" s="102">
        <f>SUM(AF12:AQ12)</f>
        <v>777225</v>
      </c>
      <c r="AS12" s="3"/>
      <c r="AT12" s="3">
        <f>AT8+AT10</f>
        <v>91603.7875</v>
      </c>
      <c r="AU12" s="3">
        <f aca="true" t="shared" si="13" ref="AU12:BF12">AU8+AU10</f>
        <v>74566.9875</v>
      </c>
      <c r="AV12" s="3">
        <f t="shared" si="13"/>
        <v>84072.45625</v>
      </c>
      <c r="AW12" s="3">
        <f t="shared" si="13"/>
        <v>84072.45625</v>
      </c>
      <c r="AX12" s="3">
        <f t="shared" si="13"/>
        <v>97899.275</v>
      </c>
      <c r="AY12" s="3">
        <f t="shared" si="13"/>
        <v>97899.275</v>
      </c>
      <c r="AZ12" s="3">
        <f t="shared" si="13"/>
        <v>75554.05625</v>
      </c>
      <c r="BA12" s="3">
        <f t="shared" si="13"/>
        <v>75554.05625</v>
      </c>
      <c r="BB12" s="3">
        <f t="shared" si="13"/>
        <v>102158.47499999999</v>
      </c>
      <c r="BC12" s="3">
        <f t="shared" si="13"/>
        <v>102158.47499999999</v>
      </c>
      <c r="BD12" s="3">
        <f t="shared" si="13"/>
        <v>79813.25624999999</v>
      </c>
      <c r="BE12" s="3">
        <f t="shared" si="13"/>
        <v>98824.19374999999</v>
      </c>
      <c r="BF12" s="102">
        <f t="shared" si="13"/>
        <v>1064176.75</v>
      </c>
      <c r="BH12" s="4"/>
    </row>
    <row r="13" spans="1:60" ht="12.75">
      <c r="A13" s="3"/>
      <c r="B13" s="6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02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0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102"/>
      <c r="BH13" s="4"/>
    </row>
    <row r="14" ht="12.75">
      <c r="B14" s="6"/>
    </row>
    <row r="15" ht="12.75">
      <c r="B15" s="6" t="s">
        <v>5</v>
      </c>
    </row>
    <row r="16" ht="12.75">
      <c r="B16" s="6"/>
    </row>
    <row r="17" spans="2:59" ht="12.75">
      <c r="B17" s="7" t="s">
        <v>1</v>
      </c>
      <c r="C17" s="7"/>
      <c r="D17" s="1" t="str">
        <f>D5</f>
        <v>Jan</v>
      </c>
      <c r="E17" s="1" t="str">
        <f aca="true" t="shared" si="14" ref="E17:BF17">E5</f>
        <v>Feb</v>
      </c>
      <c r="F17" s="1" t="str">
        <f t="shared" si="14"/>
        <v>Mar</v>
      </c>
      <c r="G17" s="1" t="str">
        <f t="shared" si="14"/>
        <v>Apr</v>
      </c>
      <c r="H17" s="1" t="str">
        <f t="shared" si="14"/>
        <v>May</v>
      </c>
      <c r="I17" s="1" t="str">
        <f t="shared" si="14"/>
        <v>Jun</v>
      </c>
      <c r="J17" s="1" t="str">
        <f t="shared" si="14"/>
        <v>Jul</v>
      </c>
      <c r="K17" s="1" t="str">
        <f t="shared" si="14"/>
        <v>Aug</v>
      </c>
      <c r="L17" s="1" t="str">
        <f t="shared" si="14"/>
        <v>Sep</v>
      </c>
      <c r="M17" s="1" t="str">
        <f t="shared" si="14"/>
        <v>Oct</v>
      </c>
      <c r="N17" s="1" t="str">
        <f t="shared" si="14"/>
        <v>Nov</v>
      </c>
      <c r="O17" s="1" t="str">
        <f t="shared" si="14"/>
        <v>Dec</v>
      </c>
      <c r="P17" s="1" t="str">
        <f t="shared" si="14"/>
        <v>Total</v>
      </c>
      <c r="Q17" s="1"/>
      <c r="R17" s="1" t="str">
        <f t="shared" si="14"/>
        <v>Jan</v>
      </c>
      <c r="S17" s="1" t="str">
        <f t="shared" si="14"/>
        <v>Feb</v>
      </c>
      <c r="T17" s="1" t="str">
        <f t="shared" si="14"/>
        <v>Mar</v>
      </c>
      <c r="U17" s="1" t="str">
        <f t="shared" si="14"/>
        <v>Apr</v>
      </c>
      <c r="V17" s="1" t="str">
        <f t="shared" si="14"/>
        <v>May</v>
      </c>
      <c r="W17" s="1" t="str">
        <f t="shared" si="14"/>
        <v>Jun</v>
      </c>
      <c r="X17" s="1" t="str">
        <f t="shared" si="14"/>
        <v>Jul</v>
      </c>
      <c r="Y17" s="1" t="str">
        <f t="shared" si="14"/>
        <v>Aug</v>
      </c>
      <c r="Z17" s="1" t="str">
        <f t="shared" si="14"/>
        <v>Sep</v>
      </c>
      <c r="AA17" s="1" t="str">
        <f t="shared" si="14"/>
        <v>Oct</v>
      </c>
      <c r="AB17" s="1" t="str">
        <f t="shared" si="14"/>
        <v>Nov</v>
      </c>
      <c r="AC17" s="1" t="str">
        <f t="shared" si="14"/>
        <v>Dec</v>
      </c>
      <c r="AD17" s="1" t="str">
        <f t="shared" si="14"/>
        <v>Total</v>
      </c>
      <c r="AE17" s="1">
        <f t="shared" si="14"/>
        <v>0</v>
      </c>
      <c r="AF17" s="1" t="str">
        <f t="shared" si="14"/>
        <v>Jan</v>
      </c>
      <c r="AG17" s="1" t="str">
        <f t="shared" si="14"/>
        <v>Feb</v>
      </c>
      <c r="AH17" s="1" t="str">
        <f t="shared" si="14"/>
        <v>Mar</v>
      </c>
      <c r="AI17" s="1" t="str">
        <f t="shared" si="14"/>
        <v>Apr</v>
      </c>
      <c r="AJ17" s="1" t="str">
        <f t="shared" si="14"/>
        <v>May</v>
      </c>
      <c r="AK17" s="1" t="str">
        <f t="shared" si="14"/>
        <v>Jun</v>
      </c>
      <c r="AL17" s="1" t="str">
        <f t="shared" si="14"/>
        <v>Jul</v>
      </c>
      <c r="AM17" s="1" t="str">
        <f t="shared" si="14"/>
        <v>Aug</v>
      </c>
      <c r="AN17" s="1" t="str">
        <f t="shared" si="14"/>
        <v>Sep</v>
      </c>
      <c r="AO17" s="1" t="str">
        <f t="shared" si="14"/>
        <v>Oct</v>
      </c>
      <c r="AP17" s="1" t="str">
        <f t="shared" si="14"/>
        <v>Nov</v>
      </c>
      <c r="AQ17" s="1" t="str">
        <f t="shared" si="14"/>
        <v>Dec</v>
      </c>
      <c r="AR17" s="1" t="str">
        <f t="shared" si="14"/>
        <v>Total</v>
      </c>
      <c r="AS17" s="1">
        <f t="shared" si="14"/>
        <v>0</v>
      </c>
      <c r="AT17" s="1" t="str">
        <f t="shared" si="14"/>
        <v>Jan</v>
      </c>
      <c r="AU17" s="1" t="str">
        <f t="shared" si="14"/>
        <v>Feb</v>
      </c>
      <c r="AV17" s="1" t="str">
        <f t="shared" si="14"/>
        <v>Mar</v>
      </c>
      <c r="AW17" s="1" t="str">
        <f t="shared" si="14"/>
        <v>Apr</v>
      </c>
      <c r="AX17" s="1" t="str">
        <f t="shared" si="14"/>
        <v>May</v>
      </c>
      <c r="AY17" s="1" t="str">
        <f t="shared" si="14"/>
        <v>Jun</v>
      </c>
      <c r="AZ17" s="1" t="str">
        <f t="shared" si="14"/>
        <v>Jul</v>
      </c>
      <c r="BA17" s="1" t="str">
        <f t="shared" si="14"/>
        <v>Aug</v>
      </c>
      <c r="BB17" s="1" t="str">
        <f t="shared" si="14"/>
        <v>Sep</v>
      </c>
      <c r="BC17" s="1" t="str">
        <f t="shared" si="14"/>
        <v>Oct</v>
      </c>
      <c r="BD17" s="1" t="str">
        <f t="shared" si="14"/>
        <v>Nov</v>
      </c>
      <c r="BE17" s="1" t="str">
        <f t="shared" si="14"/>
        <v>Dec</v>
      </c>
      <c r="BF17" s="1" t="str">
        <f t="shared" si="14"/>
        <v>Total</v>
      </c>
      <c r="BG17" s="1"/>
    </row>
    <row r="18" spans="2:98" ht="12.75">
      <c r="B18" s="85" t="s">
        <v>0</v>
      </c>
      <c r="C18" s="85"/>
      <c r="D18" s="86">
        <f>D6</f>
        <v>2001</v>
      </c>
      <c r="E18" s="86">
        <f aca="true" t="shared" si="15" ref="E18:P18">E6</f>
        <v>2001</v>
      </c>
      <c r="F18" s="86">
        <f t="shared" si="15"/>
        <v>2001</v>
      </c>
      <c r="G18" s="86">
        <f t="shared" si="15"/>
        <v>2001</v>
      </c>
      <c r="H18" s="86">
        <f t="shared" si="15"/>
        <v>2001</v>
      </c>
      <c r="I18" s="86">
        <f t="shared" si="15"/>
        <v>2001</v>
      </c>
      <c r="J18" s="86">
        <f t="shared" si="15"/>
        <v>2001</v>
      </c>
      <c r="K18" s="86">
        <f t="shared" si="15"/>
        <v>2001</v>
      </c>
      <c r="L18" s="86">
        <f t="shared" si="15"/>
        <v>2001</v>
      </c>
      <c r="M18" s="86">
        <f t="shared" si="15"/>
        <v>2001</v>
      </c>
      <c r="N18" s="86">
        <f t="shared" si="15"/>
        <v>2001</v>
      </c>
      <c r="O18" s="86">
        <f t="shared" si="15"/>
        <v>2001</v>
      </c>
      <c r="P18" s="86">
        <f t="shared" si="15"/>
        <v>2001</v>
      </c>
      <c r="Q18" s="86"/>
      <c r="R18" s="86">
        <f aca="true" t="shared" si="16" ref="R18:BF18">R6</f>
        <v>2002</v>
      </c>
      <c r="S18" s="86">
        <f t="shared" si="16"/>
        <v>2002</v>
      </c>
      <c r="T18" s="86">
        <f t="shared" si="16"/>
        <v>2002</v>
      </c>
      <c r="U18" s="86">
        <f t="shared" si="16"/>
        <v>2002</v>
      </c>
      <c r="V18" s="86">
        <f t="shared" si="16"/>
        <v>2002</v>
      </c>
      <c r="W18" s="86">
        <f t="shared" si="16"/>
        <v>2002</v>
      </c>
      <c r="X18" s="86">
        <f t="shared" si="16"/>
        <v>2002</v>
      </c>
      <c r="Y18" s="86">
        <f t="shared" si="16"/>
        <v>2002</v>
      </c>
      <c r="Z18" s="86">
        <f t="shared" si="16"/>
        <v>2002</v>
      </c>
      <c r="AA18" s="86">
        <f t="shared" si="16"/>
        <v>2002</v>
      </c>
      <c r="AB18" s="86">
        <f t="shared" si="16"/>
        <v>2002</v>
      </c>
      <c r="AC18" s="86">
        <f t="shared" si="16"/>
        <v>2002</v>
      </c>
      <c r="AD18" s="86">
        <f t="shared" si="16"/>
        <v>2002</v>
      </c>
      <c r="AE18" s="86">
        <f t="shared" si="16"/>
        <v>0</v>
      </c>
      <c r="AF18" s="86">
        <f t="shared" si="16"/>
        <v>2003</v>
      </c>
      <c r="AG18" s="86">
        <f t="shared" si="16"/>
        <v>2003</v>
      </c>
      <c r="AH18" s="86">
        <f t="shared" si="16"/>
        <v>2003</v>
      </c>
      <c r="AI18" s="86">
        <f t="shared" si="16"/>
        <v>2003</v>
      </c>
      <c r="AJ18" s="86">
        <f t="shared" si="16"/>
        <v>2003</v>
      </c>
      <c r="AK18" s="86">
        <f t="shared" si="16"/>
        <v>2003</v>
      </c>
      <c r="AL18" s="86">
        <f t="shared" si="16"/>
        <v>2003</v>
      </c>
      <c r="AM18" s="86">
        <f t="shared" si="16"/>
        <v>2003</v>
      </c>
      <c r="AN18" s="86">
        <f t="shared" si="16"/>
        <v>2003</v>
      </c>
      <c r="AO18" s="86">
        <f t="shared" si="16"/>
        <v>2003</v>
      </c>
      <c r="AP18" s="86">
        <f t="shared" si="16"/>
        <v>2003</v>
      </c>
      <c r="AQ18" s="86">
        <f t="shared" si="16"/>
        <v>2003</v>
      </c>
      <c r="AR18" s="86">
        <f t="shared" si="16"/>
        <v>2003</v>
      </c>
      <c r="AS18" s="86">
        <f t="shared" si="16"/>
        <v>0</v>
      </c>
      <c r="AT18" s="86">
        <f t="shared" si="16"/>
        <v>2004</v>
      </c>
      <c r="AU18" s="86">
        <f t="shared" si="16"/>
        <v>2004</v>
      </c>
      <c r="AV18" s="86">
        <f t="shared" si="16"/>
        <v>2004</v>
      </c>
      <c r="AW18" s="86">
        <f t="shared" si="16"/>
        <v>2004</v>
      </c>
      <c r="AX18" s="86">
        <f t="shared" si="16"/>
        <v>2004</v>
      </c>
      <c r="AY18" s="86">
        <f t="shared" si="16"/>
        <v>2004</v>
      </c>
      <c r="AZ18" s="86">
        <f t="shared" si="16"/>
        <v>2004</v>
      </c>
      <c r="BA18" s="86">
        <f t="shared" si="16"/>
        <v>2004</v>
      </c>
      <c r="BB18" s="86">
        <f t="shared" si="16"/>
        <v>2004</v>
      </c>
      <c r="BC18" s="86">
        <f t="shared" si="16"/>
        <v>2004</v>
      </c>
      <c r="BD18" s="86">
        <f t="shared" si="16"/>
        <v>2004</v>
      </c>
      <c r="BE18" s="86">
        <f t="shared" si="16"/>
        <v>2004</v>
      </c>
      <c r="BF18" s="86">
        <f t="shared" si="16"/>
        <v>2004</v>
      </c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</row>
    <row r="19" ht="12.75">
      <c r="B19" s="6"/>
    </row>
    <row r="20" spans="2:16" ht="12.75">
      <c r="B20" s="6" t="s">
        <v>132</v>
      </c>
      <c r="D20" s="2">
        <v>50000</v>
      </c>
      <c r="P20" s="104">
        <f>SUM(D20:O20)</f>
        <v>50000</v>
      </c>
    </row>
    <row r="21" ht="12.75">
      <c r="B21" s="6"/>
    </row>
    <row r="22" spans="2:58" s="2" customFormat="1" ht="12.75">
      <c r="B22" s="32" t="s">
        <v>129</v>
      </c>
      <c r="D22" s="2">
        <v>5000</v>
      </c>
      <c r="E22" s="2">
        <v>5000</v>
      </c>
      <c r="F22" s="2">
        <v>5000</v>
      </c>
      <c r="G22" s="2">
        <v>5000</v>
      </c>
      <c r="H22" s="2">
        <v>5000</v>
      </c>
      <c r="I22" s="2">
        <v>5000</v>
      </c>
      <c r="J22" s="2">
        <v>5000</v>
      </c>
      <c r="K22" s="2">
        <v>5000</v>
      </c>
      <c r="L22" s="2">
        <v>5000</v>
      </c>
      <c r="M22" s="2">
        <v>5000</v>
      </c>
      <c r="N22" s="2">
        <v>5000</v>
      </c>
      <c r="O22" s="2">
        <v>5000</v>
      </c>
      <c r="P22" s="37">
        <f>SUM(D22:O22)</f>
        <v>60000</v>
      </c>
      <c r="R22" s="2">
        <v>5000</v>
      </c>
      <c r="S22" s="2">
        <v>5000</v>
      </c>
      <c r="T22" s="2">
        <v>5000</v>
      </c>
      <c r="U22" s="2">
        <v>5000</v>
      </c>
      <c r="V22" s="2">
        <v>5000</v>
      </c>
      <c r="W22" s="2">
        <v>5000</v>
      </c>
      <c r="X22" s="2">
        <v>5000</v>
      </c>
      <c r="Y22" s="2">
        <v>5000</v>
      </c>
      <c r="Z22" s="2">
        <v>5000</v>
      </c>
      <c r="AA22" s="2">
        <v>5000</v>
      </c>
      <c r="AB22" s="2">
        <v>5000</v>
      </c>
      <c r="AC22" s="2">
        <v>5000</v>
      </c>
      <c r="AD22" s="37">
        <f>SUM(R22:AC22)</f>
        <v>60000</v>
      </c>
      <c r="AF22" s="2">
        <v>5000</v>
      </c>
      <c r="AG22" s="2">
        <v>5000</v>
      </c>
      <c r="AH22" s="2">
        <v>5000</v>
      </c>
      <c r="AI22" s="2">
        <v>5000</v>
      </c>
      <c r="AJ22" s="2">
        <v>5000</v>
      </c>
      <c r="AK22" s="2">
        <v>5000</v>
      </c>
      <c r="AL22" s="2">
        <v>5000</v>
      </c>
      <c r="AM22" s="2">
        <v>5000</v>
      </c>
      <c r="AN22" s="2">
        <v>5000</v>
      </c>
      <c r="AO22" s="2">
        <v>5000</v>
      </c>
      <c r="AP22" s="2">
        <v>5000</v>
      </c>
      <c r="AQ22" s="2">
        <v>5000</v>
      </c>
      <c r="AR22" s="37">
        <f>SUM(AF22:AQ22)</f>
        <v>60000</v>
      </c>
      <c r="AT22" s="2">
        <v>5000</v>
      </c>
      <c r="AU22" s="2">
        <v>5000</v>
      </c>
      <c r="AV22" s="2">
        <v>5000</v>
      </c>
      <c r="AW22" s="2">
        <v>5000</v>
      </c>
      <c r="AX22" s="2">
        <v>5000</v>
      </c>
      <c r="AY22" s="2">
        <v>5000</v>
      </c>
      <c r="AZ22" s="2">
        <v>5000</v>
      </c>
      <c r="BA22" s="2">
        <v>5000</v>
      </c>
      <c r="BB22" s="2">
        <v>5000</v>
      </c>
      <c r="BC22" s="2">
        <v>5000</v>
      </c>
      <c r="BD22" s="2">
        <v>5000</v>
      </c>
      <c r="BE22" s="2">
        <v>5000</v>
      </c>
      <c r="BF22" s="37">
        <f>SUM(AT22:BE22)</f>
        <v>60000</v>
      </c>
    </row>
    <row r="23" ht="12.75">
      <c r="B23" s="6"/>
    </row>
    <row r="24" spans="1:58" s="88" customFormat="1" ht="12.75">
      <c r="A24" s="15"/>
      <c r="B24" s="87" t="s">
        <v>87</v>
      </c>
      <c r="C24" s="11"/>
      <c r="D24" s="88">
        <v>4</v>
      </c>
      <c r="E24" s="88">
        <v>4</v>
      </c>
      <c r="F24" s="88">
        <v>4</v>
      </c>
      <c r="G24" s="88">
        <v>4</v>
      </c>
      <c r="H24" s="88">
        <v>4</v>
      </c>
      <c r="I24" s="88">
        <v>4</v>
      </c>
      <c r="J24" s="88">
        <v>4</v>
      </c>
      <c r="K24" s="88">
        <v>4</v>
      </c>
      <c r="L24" s="88">
        <v>4</v>
      </c>
      <c r="M24" s="88">
        <v>4</v>
      </c>
      <c r="N24" s="88">
        <v>4</v>
      </c>
      <c r="O24" s="88">
        <v>4</v>
      </c>
      <c r="P24" s="105">
        <v>3</v>
      </c>
      <c r="R24" s="88">
        <f>O24</f>
        <v>4</v>
      </c>
      <c r="S24" s="88">
        <f aca="true" t="shared" si="17" ref="S24:AC24">R24</f>
        <v>4</v>
      </c>
      <c r="T24" s="88">
        <f t="shared" si="17"/>
        <v>4</v>
      </c>
      <c r="U24" s="88">
        <f t="shared" si="17"/>
        <v>4</v>
      </c>
      <c r="V24" s="88">
        <f t="shared" si="17"/>
        <v>4</v>
      </c>
      <c r="W24" s="88">
        <f t="shared" si="17"/>
        <v>4</v>
      </c>
      <c r="X24" s="88">
        <f t="shared" si="17"/>
        <v>4</v>
      </c>
      <c r="Y24" s="88">
        <f t="shared" si="17"/>
        <v>4</v>
      </c>
      <c r="Z24" s="88">
        <f t="shared" si="17"/>
        <v>4</v>
      </c>
      <c r="AA24" s="88">
        <f t="shared" si="17"/>
        <v>4</v>
      </c>
      <c r="AB24" s="88">
        <f t="shared" si="17"/>
        <v>4</v>
      </c>
      <c r="AC24" s="88">
        <f t="shared" si="17"/>
        <v>4</v>
      </c>
      <c r="AD24" s="105">
        <f>AVERAGE(N24:AA24)</f>
        <v>3.923076923076923</v>
      </c>
      <c r="AF24" s="88">
        <f>AC24</f>
        <v>4</v>
      </c>
      <c r="AG24" s="88">
        <f>AF24</f>
        <v>4</v>
      </c>
      <c r="AH24" s="88">
        <f aca="true" t="shared" si="18" ref="AH24:AR24">AG24</f>
        <v>4</v>
      </c>
      <c r="AI24" s="88">
        <f t="shared" si="18"/>
        <v>4</v>
      </c>
      <c r="AJ24" s="88">
        <f t="shared" si="18"/>
        <v>4</v>
      </c>
      <c r="AK24" s="88">
        <f t="shared" si="18"/>
        <v>4</v>
      </c>
      <c r="AL24" s="88">
        <f t="shared" si="18"/>
        <v>4</v>
      </c>
      <c r="AM24" s="88">
        <f t="shared" si="18"/>
        <v>4</v>
      </c>
      <c r="AN24" s="88">
        <f t="shared" si="18"/>
        <v>4</v>
      </c>
      <c r="AO24" s="88">
        <f t="shared" si="18"/>
        <v>4</v>
      </c>
      <c r="AP24" s="88">
        <f t="shared" si="18"/>
        <v>4</v>
      </c>
      <c r="AQ24" s="88">
        <f t="shared" si="18"/>
        <v>4</v>
      </c>
      <c r="AR24" s="105">
        <f t="shared" si="18"/>
        <v>4</v>
      </c>
      <c r="AT24" s="88">
        <f>AQ24</f>
        <v>4</v>
      </c>
      <c r="AU24" s="88">
        <f aca="true" t="shared" si="19" ref="AU24:BE24">AT24</f>
        <v>4</v>
      </c>
      <c r="AV24" s="88">
        <f t="shared" si="19"/>
        <v>4</v>
      </c>
      <c r="AW24" s="88">
        <f t="shared" si="19"/>
        <v>4</v>
      </c>
      <c r="AX24" s="88">
        <f t="shared" si="19"/>
        <v>4</v>
      </c>
      <c r="AY24" s="88">
        <f t="shared" si="19"/>
        <v>4</v>
      </c>
      <c r="AZ24" s="88">
        <f t="shared" si="19"/>
        <v>4</v>
      </c>
      <c r="BA24" s="88">
        <f t="shared" si="19"/>
        <v>4</v>
      </c>
      <c r="BB24" s="88">
        <f t="shared" si="19"/>
        <v>4</v>
      </c>
      <c r="BC24" s="88">
        <f t="shared" si="19"/>
        <v>4</v>
      </c>
      <c r="BD24" s="88">
        <f t="shared" si="19"/>
        <v>4</v>
      </c>
      <c r="BE24" s="88">
        <f t="shared" si="19"/>
        <v>4</v>
      </c>
      <c r="BF24" s="105">
        <f>AVERAGE(AP24:BC24)</f>
        <v>4</v>
      </c>
    </row>
    <row r="25" spans="1:58" s="88" customFormat="1" ht="12.75">
      <c r="A25" s="15"/>
      <c r="B25" s="87"/>
      <c r="C25" s="11"/>
      <c r="P25" s="105"/>
      <c r="AD25" s="105"/>
      <c r="AR25" s="105"/>
      <c r="BF25" s="105"/>
    </row>
    <row r="26" spans="1:107" s="88" customFormat="1" ht="12.75">
      <c r="A26" s="15"/>
      <c r="B26" s="31" t="s">
        <v>109</v>
      </c>
      <c r="C26" s="11"/>
      <c r="D26" s="15">
        <v>2</v>
      </c>
      <c r="E26" s="15">
        <f>D26</f>
        <v>2</v>
      </c>
      <c r="F26" s="15">
        <f aca="true" t="shared" si="20" ref="F26:O26">E26</f>
        <v>2</v>
      </c>
      <c r="G26" s="15">
        <f t="shared" si="20"/>
        <v>2</v>
      </c>
      <c r="H26" s="15">
        <f t="shared" si="20"/>
        <v>2</v>
      </c>
      <c r="I26" s="15">
        <f t="shared" si="20"/>
        <v>2</v>
      </c>
      <c r="J26" s="15">
        <f t="shared" si="20"/>
        <v>2</v>
      </c>
      <c r="K26" s="15">
        <f t="shared" si="20"/>
        <v>2</v>
      </c>
      <c r="L26" s="15">
        <f t="shared" si="20"/>
        <v>2</v>
      </c>
      <c r="M26" s="15">
        <f t="shared" si="20"/>
        <v>2</v>
      </c>
      <c r="N26" s="15">
        <f t="shared" si="20"/>
        <v>2</v>
      </c>
      <c r="O26" s="15">
        <f t="shared" si="20"/>
        <v>2</v>
      </c>
      <c r="P26" s="106">
        <f>AVERAGE(D26:O26)</f>
        <v>2</v>
      </c>
      <c r="Q26" s="15"/>
      <c r="R26" s="15">
        <f>+P26-0.25</f>
        <v>1.75</v>
      </c>
      <c r="S26" s="15">
        <f aca="true" t="shared" si="21" ref="S26:AC26">R26</f>
        <v>1.75</v>
      </c>
      <c r="T26" s="15">
        <f t="shared" si="21"/>
        <v>1.75</v>
      </c>
      <c r="U26" s="15">
        <f t="shared" si="21"/>
        <v>1.75</v>
      </c>
      <c r="V26" s="15">
        <f t="shared" si="21"/>
        <v>1.75</v>
      </c>
      <c r="W26" s="15">
        <f t="shared" si="21"/>
        <v>1.75</v>
      </c>
      <c r="X26" s="15">
        <f t="shared" si="21"/>
        <v>1.75</v>
      </c>
      <c r="Y26" s="15">
        <f t="shared" si="21"/>
        <v>1.75</v>
      </c>
      <c r="Z26" s="15">
        <f t="shared" si="21"/>
        <v>1.75</v>
      </c>
      <c r="AA26" s="15">
        <f t="shared" si="21"/>
        <v>1.75</v>
      </c>
      <c r="AB26" s="15">
        <f t="shared" si="21"/>
        <v>1.75</v>
      </c>
      <c r="AC26" s="15">
        <f t="shared" si="21"/>
        <v>1.75</v>
      </c>
      <c r="AD26" s="106">
        <f>AVERAGE(R26:AC26)</f>
        <v>1.75</v>
      </c>
      <c r="AE26" s="15"/>
      <c r="AF26" s="15">
        <f>+AD26-0.25</f>
        <v>1.5</v>
      </c>
      <c r="AG26" s="15">
        <f aca="true" t="shared" si="22" ref="AG26:AQ26">AF26</f>
        <v>1.5</v>
      </c>
      <c r="AH26" s="15">
        <f t="shared" si="22"/>
        <v>1.5</v>
      </c>
      <c r="AI26" s="15">
        <f t="shared" si="22"/>
        <v>1.5</v>
      </c>
      <c r="AJ26" s="15">
        <f t="shared" si="22"/>
        <v>1.5</v>
      </c>
      <c r="AK26" s="15">
        <f t="shared" si="22"/>
        <v>1.5</v>
      </c>
      <c r="AL26" s="15">
        <f t="shared" si="22"/>
        <v>1.5</v>
      </c>
      <c r="AM26" s="15">
        <f t="shared" si="22"/>
        <v>1.5</v>
      </c>
      <c r="AN26" s="15">
        <f t="shared" si="22"/>
        <v>1.5</v>
      </c>
      <c r="AO26" s="15">
        <f t="shared" si="22"/>
        <v>1.5</v>
      </c>
      <c r="AP26" s="15">
        <f t="shared" si="22"/>
        <v>1.5</v>
      </c>
      <c r="AQ26" s="15">
        <f t="shared" si="22"/>
        <v>1.5</v>
      </c>
      <c r="AR26" s="106">
        <f>AVERAGE(AF26:AQ26)</f>
        <v>1.5</v>
      </c>
      <c r="AS26" s="15"/>
      <c r="AT26" s="15">
        <f>+AR26-0.25</f>
        <v>1.25</v>
      </c>
      <c r="AU26" s="15">
        <f aca="true" t="shared" si="23" ref="AU26:BE26">AT26</f>
        <v>1.25</v>
      </c>
      <c r="AV26" s="15">
        <f t="shared" si="23"/>
        <v>1.25</v>
      </c>
      <c r="AW26" s="15">
        <f t="shared" si="23"/>
        <v>1.25</v>
      </c>
      <c r="AX26" s="15">
        <f t="shared" si="23"/>
        <v>1.25</v>
      </c>
      <c r="AY26" s="15">
        <f t="shared" si="23"/>
        <v>1.25</v>
      </c>
      <c r="AZ26" s="15">
        <f t="shared" si="23"/>
        <v>1.25</v>
      </c>
      <c r="BA26" s="15">
        <f t="shared" si="23"/>
        <v>1.25</v>
      </c>
      <c r="BB26" s="15">
        <f t="shared" si="23"/>
        <v>1.25</v>
      </c>
      <c r="BC26" s="15">
        <f t="shared" si="23"/>
        <v>1.25</v>
      </c>
      <c r="BD26" s="15">
        <f t="shared" si="23"/>
        <v>1.25</v>
      </c>
      <c r="BE26" s="15">
        <f t="shared" si="23"/>
        <v>1.25</v>
      </c>
      <c r="BF26" s="106">
        <f>AVERAGE(AT26:BE26)</f>
        <v>1.25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</row>
    <row r="27" spans="1:2" ht="12.75">
      <c r="A27" s="15"/>
      <c r="B27" s="6"/>
    </row>
    <row r="28" spans="2:58" s="16" customFormat="1" ht="12.75">
      <c r="B28" s="32" t="s">
        <v>94</v>
      </c>
      <c r="C28" s="34"/>
      <c r="D28" s="17">
        <f aca="true" t="shared" si="24" ref="D28:O28">D8*D24</f>
        <v>200000</v>
      </c>
      <c r="E28" s="17">
        <f t="shared" si="24"/>
        <v>100000</v>
      </c>
      <c r="F28" s="17">
        <f t="shared" si="24"/>
        <v>100000</v>
      </c>
      <c r="G28" s="17">
        <f t="shared" si="24"/>
        <v>100000</v>
      </c>
      <c r="H28" s="17">
        <f t="shared" si="24"/>
        <v>50000</v>
      </c>
      <c r="I28" s="17">
        <f t="shared" si="24"/>
        <v>50000</v>
      </c>
      <c r="J28" s="17">
        <f t="shared" si="24"/>
        <v>50000</v>
      </c>
      <c r="K28" s="17">
        <f t="shared" si="24"/>
        <v>50000</v>
      </c>
      <c r="L28" s="17">
        <f t="shared" si="24"/>
        <v>75000</v>
      </c>
      <c r="M28" s="17">
        <f t="shared" si="24"/>
        <v>75000</v>
      </c>
      <c r="N28" s="17">
        <f t="shared" si="24"/>
        <v>75000</v>
      </c>
      <c r="O28" s="17">
        <f t="shared" si="24"/>
        <v>75000</v>
      </c>
      <c r="P28" s="107">
        <f>SUM(D28:O28)</f>
        <v>1000000</v>
      </c>
      <c r="Q28" s="17"/>
      <c r="R28" s="17">
        <f aca="true" t="shared" si="25" ref="R28:AC28">R8*R24</f>
        <v>86250</v>
      </c>
      <c r="S28" s="17">
        <f t="shared" si="25"/>
        <v>86250</v>
      </c>
      <c r="T28" s="17">
        <f t="shared" si="25"/>
        <v>86250</v>
      </c>
      <c r="U28" s="17">
        <f t="shared" si="25"/>
        <v>86250</v>
      </c>
      <c r="V28" s="17">
        <f t="shared" si="25"/>
        <v>115000</v>
      </c>
      <c r="W28" s="17">
        <f t="shared" si="25"/>
        <v>115000</v>
      </c>
      <c r="X28" s="17">
        <f t="shared" si="25"/>
        <v>86250</v>
      </c>
      <c r="Y28" s="17">
        <f t="shared" si="25"/>
        <v>86250</v>
      </c>
      <c r="Z28" s="17">
        <f t="shared" si="25"/>
        <v>115000</v>
      </c>
      <c r="AA28" s="17">
        <f t="shared" si="25"/>
        <v>115000</v>
      </c>
      <c r="AB28" s="17">
        <f t="shared" si="25"/>
        <v>86250</v>
      </c>
      <c r="AC28" s="17">
        <f t="shared" si="25"/>
        <v>86250</v>
      </c>
      <c r="AD28" s="107">
        <f>SUM(R28:AC28)</f>
        <v>1150000</v>
      </c>
      <c r="AE28" s="17"/>
      <c r="AF28" s="17">
        <f aca="true" t="shared" si="26" ref="AF28:AQ28">AF8*AF24</f>
        <v>99187.5</v>
      </c>
      <c r="AG28" s="17">
        <f t="shared" si="26"/>
        <v>99187.5</v>
      </c>
      <c r="AH28" s="17">
        <f t="shared" si="26"/>
        <v>99187.5</v>
      </c>
      <c r="AI28" s="17">
        <f t="shared" si="26"/>
        <v>99187.5</v>
      </c>
      <c r="AJ28" s="17">
        <f t="shared" si="26"/>
        <v>132250</v>
      </c>
      <c r="AK28" s="17">
        <f t="shared" si="26"/>
        <v>132250</v>
      </c>
      <c r="AL28" s="17">
        <f t="shared" si="26"/>
        <v>99187.5</v>
      </c>
      <c r="AM28" s="17">
        <f t="shared" si="26"/>
        <v>99187.5</v>
      </c>
      <c r="AN28" s="17">
        <f t="shared" si="26"/>
        <v>132250</v>
      </c>
      <c r="AO28" s="17">
        <f t="shared" si="26"/>
        <v>132250</v>
      </c>
      <c r="AP28" s="17">
        <f t="shared" si="26"/>
        <v>99187.5</v>
      </c>
      <c r="AQ28" s="17">
        <f t="shared" si="26"/>
        <v>99187.5</v>
      </c>
      <c r="AR28" s="107">
        <f>SUM(AF28:AQ28)</f>
        <v>1322500</v>
      </c>
      <c r="AS28" s="17"/>
      <c r="AT28" s="17">
        <f aca="true" t="shared" si="27" ref="AT28:BE28">AT8*AT24</f>
        <v>76043.74999999999</v>
      </c>
      <c r="AU28" s="17">
        <f t="shared" si="27"/>
        <v>76043.74999999999</v>
      </c>
      <c r="AV28" s="17">
        <f t="shared" si="27"/>
        <v>114065.62499999999</v>
      </c>
      <c r="AW28" s="17">
        <f t="shared" si="27"/>
        <v>114065.62499999999</v>
      </c>
      <c r="AX28" s="17">
        <f t="shared" si="27"/>
        <v>152087.49999999997</v>
      </c>
      <c r="AY28" s="17">
        <f t="shared" si="27"/>
        <v>152087.49999999997</v>
      </c>
      <c r="AZ28" s="17">
        <f t="shared" si="27"/>
        <v>114065.62499999999</v>
      </c>
      <c r="BA28" s="17">
        <f t="shared" si="27"/>
        <v>114065.62499999999</v>
      </c>
      <c r="BB28" s="17">
        <f t="shared" si="27"/>
        <v>152087.49999999997</v>
      </c>
      <c r="BC28" s="17">
        <f t="shared" si="27"/>
        <v>152087.49999999997</v>
      </c>
      <c r="BD28" s="17">
        <f t="shared" si="27"/>
        <v>114065.62499999999</v>
      </c>
      <c r="BE28" s="17">
        <f t="shared" si="27"/>
        <v>190109.37499999997</v>
      </c>
      <c r="BF28" s="107">
        <f>SUM(AT28:BE28)</f>
        <v>1520874.9999999998</v>
      </c>
    </row>
    <row r="29" ht="12.75">
      <c r="B29" s="6"/>
    </row>
    <row r="30" spans="2:58" s="16" customFormat="1" ht="12.75">
      <c r="B30" s="32" t="s">
        <v>130</v>
      </c>
      <c r="C30" s="34"/>
      <c r="D30" s="17">
        <f>D10*D24</f>
        <v>0</v>
      </c>
      <c r="E30" s="17">
        <f aca="true" t="shared" si="28" ref="E30:O30">E10*E24</f>
        <v>0</v>
      </c>
      <c r="F30" s="17">
        <f t="shared" si="28"/>
        <v>0</v>
      </c>
      <c r="G30" s="17">
        <f t="shared" si="28"/>
        <v>0</v>
      </c>
      <c r="H30" s="17">
        <f t="shared" si="28"/>
        <v>0</v>
      </c>
      <c r="I30" s="17">
        <f t="shared" si="28"/>
        <v>0</v>
      </c>
      <c r="J30" s="17">
        <f t="shared" si="28"/>
        <v>0</v>
      </c>
      <c r="K30" s="17">
        <f t="shared" si="28"/>
        <v>0</v>
      </c>
      <c r="L30" s="17">
        <f t="shared" si="28"/>
        <v>0</v>
      </c>
      <c r="M30" s="17">
        <f t="shared" si="28"/>
        <v>0</v>
      </c>
      <c r="N30" s="17">
        <f t="shared" si="28"/>
        <v>0</v>
      </c>
      <c r="O30" s="17">
        <f t="shared" si="28"/>
        <v>0</v>
      </c>
      <c r="P30" s="107">
        <f>SUM(D30:O30)</f>
        <v>0</v>
      </c>
      <c r="Q30" s="17"/>
      <c r="R30" s="17">
        <f>R10*R24</f>
        <v>176000</v>
      </c>
      <c r="S30" s="17">
        <f>S10*S24</f>
        <v>88000</v>
      </c>
      <c r="T30" s="17">
        <f aca="true" t="shared" si="29" ref="T30:AC30">T10*T24</f>
        <v>88000</v>
      </c>
      <c r="U30" s="17">
        <f t="shared" si="29"/>
        <v>88000</v>
      </c>
      <c r="V30" s="17">
        <f t="shared" si="29"/>
        <v>44000</v>
      </c>
      <c r="W30" s="17">
        <f t="shared" si="29"/>
        <v>44000</v>
      </c>
      <c r="X30" s="17">
        <f t="shared" si="29"/>
        <v>44000</v>
      </c>
      <c r="Y30" s="17">
        <f t="shared" si="29"/>
        <v>44000</v>
      </c>
      <c r="Z30" s="17">
        <f t="shared" si="29"/>
        <v>66000</v>
      </c>
      <c r="AA30" s="17">
        <f t="shared" si="29"/>
        <v>66000</v>
      </c>
      <c r="AB30" s="17">
        <f t="shared" si="29"/>
        <v>66000</v>
      </c>
      <c r="AC30" s="17">
        <f t="shared" si="29"/>
        <v>66000</v>
      </c>
      <c r="AD30" s="107">
        <f>SUM(R30:AC30)</f>
        <v>880000</v>
      </c>
      <c r="AE30" s="17"/>
      <c r="AF30" s="17">
        <f>AF10*AF24</f>
        <v>230780</v>
      </c>
      <c r="AG30" s="17">
        <f aca="true" t="shared" si="30" ref="AG30:AQ30">AG10*AG24</f>
        <v>153340</v>
      </c>
      <c r="AH30" s="17">
        <f t="shared" si="30"/>
        <v>153340</v>
      </c>
      <c r="AI30" s="17">
        <f t="shared" si="30"/>
        <v>153340</v>
      </c>
      <c r="AJ30" s="17">
        <f t="shared" si="30"/>
        <v>139920</v>
      </c>
      <c r="AK30" s="17">
        <f t="shared" si="30"/>
        <v>139920</v>
      </c>
      <c r="AL30" s="17">
        <f t="shared" si="30"/>
        <v>114620</v>
      </c>
      <c r="AM30" s="17">
        <f t="shared" si="30"/>
        <v>114620</v>
      </c>
      <c r="AN30" s="17">
        <f t="shared" si="30"/>
        <v>159280</v>
      </c>
      <c r="AO30" s="17">
        <f t="shared" si="30"/>
        <v>159280</v>
      </c>
      <c r="AP30" s="17">
        <f t="shared" si="30"/>
        <v>133980</v>
      </c>
      <c r="AQ30" s="17">
        <f t="shared" si="30"/>
        <v>133980</v>
      </c>
      <c r="AR30" s="107">
        <f>SUM(AF30:AQ30)</f>
        <v>1786400</v>
      </c>
      <c r="AS30" s="17"/>
      <c r="AT30" s="17">
        <f>AT10*AT24</f>
        <v>290371.4</v>
      </c>
      <c r="AU30" s="17">
        <f aca="true" t="shared" si="31" ref="AU30:BE30">AU10*AU24</f>
        <v>222224.2</v>
      </c>
      <c r="AV30" s="17">
        <f t="shared" si="31"/>
        <v>222224.2</v>
      </c>
      <c r="AW30" s="17">
        <f t="shared" si="31"/>
        <v>222224.2</v>
      </c>
      <c r="AX30" s="17">
        <f t="shared" si="31"/>
        <v>239509.6</v>
      </c>
      <c r="AY30" s="17">
        <f t="shared" si="31"/>
        <v>239509.6</v>
      </c>
      <c r="AZ30" s="17">
        <f t="shared" si="31"/>
        <v>188150.6</v>
      </c>
      <c r="BA30" s="17">
        <f t="shared" si="31"/>
        <v>188150.6</v>
      </c>
      <c r="BB30" s="17">
        <f t="shared" si="31"/>
        <v>256546.4</v>
      </c>
      <c r="BC30" s="17">
        <f t="shared" si="31"/>
        <v>256546.4</v>
      </c>
      <c r="BD30" s="17">
        <f t="shared" si="31"/>
        <v>205187.4</v>
      </c>
      <c r="BE30" s="17">
        <f t="shared" si="31"/>
        <v>205187.4</v>
      </c>
      <c r="BF30" s="107">
        <f>SUM(AT30:BE30)</f>
        <v>2735832</v>
      </c>
    </row>
    <row r="31" spans="2:58" s="89" customFormat="1" ht="12.75">
      <c r="B31" s="6"/>
      <c r="C31" s="1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08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08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108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108"/>
    </row>
    <row r="32" spans="2:58" s="109" customFormat="1" ht="12.75">
      <c r="B32" s="110" t="s">
        <v>131</v>
      </c>
      <c r="C32" s="111"/>
      <c r="D32" s="112">
        <f>D20+D22+D28+D30</f>
        <v>255000</v>
      </c>
      <c r="E32" s="112">
        <f>E20+E22+E28+E30</f>
        <v>105000</v>
      </c>
      <c r="F32" s="112">
        <f>F20+F22+F28+F30</f>
        <v>105000</v>
      </c>
      <c r="G32" s="112">
        <f aca="true" t="shared" si="32" ref="G32:N32">G20+G22+G28+G30</f>
        <v>105000</v>
      </c>
      <c r="H32" s="112">
        <f t="shared" si="32"/>
        <v>55000</v>
      </c>
      <c r="I32" s="112">
        <f t="shared" si="32"/>
        <v>55000</v>
      </c>
      <c r="J32" s="112">
        <f t="shared" si="32"/>
        <v>55000</v>
      </c>
      <c r="K32" s="112">
        <f t="shared" si="32"/>
        <v>55000</v>
      </c>
      <c r="L32" s="112">
        <f t="shared" si="32"/>
        <v>80000</v>
      </c>
      <c r="M32" s="112">
        <f t="shared" si="32"/>
        <v>80000</v>
      </c>
      <c r="N32" s="112">
        <f t="shared" si="32"/>
        <v>80000</v>
      </c>
      <c r="O32" s="112">
        <f>O20+O22+O28+O30</f>
        <v>80000</v>
      </c>
      <c r="P32" s="112">
        <f>SUM(D32:O32)</f>
        <v>1110000</v>
      </c>
      <c r="Q32" s="112"/>
      <c r="R32" s="112">
        <f aca="true" t="shared" si="33" ref="R32:BE32">R20+R22+R28+R30</f>
        <v>267250</v>
      </c>
      <c r="S32" s="112">
        <f t="shared" si="33"/>
        <v>179250</v>
      </c>
      <c r="T32" s="112">
        <f t="shared" si="33"/>
        <v>179250</v>
      </c>
      <c r="U32" s="112">
        <f t="shared" si="33"/>
        <v>179250</v>
      </c>
      <c r="V32" s="112">
        <f t="shared" si="33"/>
        <v>164000</v>
      </c>
      <c r="W32" s="112">
        <f t="shared" si="33"/>
        <v>164000</v>
      </c>
      <c r="X32" s="112">
        <f t="shared" si="33"/>
        <v>135250</v>
      </c>
      <c r="Y32" s="112">
        <f t="shared" si="33"/>
        <v>135250</v>
      </c>
      <c r="Z32" s="112">
        <f t="shared" si="33"/>
        <v>186000</v>
      </c>
      <c r="AA32" s="112">
        <f t="shared" si="33"/>
        <v>186000</v>
      </c>
      <c r="AB32" s="112">
        <f t="shared" si="33"/>
        <v>157250</v>
      </c>
      <c r="AC32" s="112">
        <f t="shared" si="33"/>
        <v>157250</v>
      </c>
      <c r="AD32" s="112">
        <f>SUM(R32:AC32)</f>
        <v>2090000</v>
      </c>
      <c r="AE32" s="112"/>
      <c r="AF32" s="112">
        <f t="shared" si="33"/>
        <v>334967.5</v>
      </c>
      <c r="AG32" s="112">
        <f t="shared" si="33"/>
        <v>257527.5</v>
      </c>
      <c r="AH32" s="112">
        <f t="shared" si="33"/>
        <v>257527.5</v>
      </c>
      <c r="AI32" s="112">
        <f t="shared" si="33"/>
        <v>257527.5</v>
      </c>
      <c r="AJ32" s="112">
        <f t="shared" si="33"/>
        <v>277170</v>
      </c>
      <c r="AK32" s="112">
        <f t="shared" si="33"/>
        <v>277170</v>
      </c>
      <c r="AL32" s="112">
        <f t="shared" si="33"/>
        <v>218807.5</v>
      </c>
      <c r="AM32" s="112">
        <f t="shared" si="33"/>
        <v>218807.5</v>
      </c>
      <c r="AN32" s="112">
        <f t="shared" si="33"/>
        <v>296530</v>
      </c>
      <c r="AO32" s="112">
        <f t="shared" si="33"/>
        <v>296530</v>
      </c>
      <c r="AP32" s="112">
        <f t="shared" si="33"/>
        <v>238167.5</v>
      </c>
      <c r="AQ32" s="112">
        <f t="shared" si="33"/>
        <v>238167.5</v>
      </c>
      <c r="AR32" s="112">
        <f>SUM(AF32:AQ32)</f>
        <v>3168900</v>
      </c>
      <c r="AS32" s="112"/>
      <c r="AT32" s="112">
        <f t="shared" si="33"/>
        <v>371415.15</v>
      </c>
      <c r="AU32" s="112">
        <f t="shared" si="33"/>
        <v>303267.95</v>
      </c>
      <c r="AV32" s="112">
        <f t="shared" si="33"/>
        <v>341289.825</v>
      </c>
      <c r="AW32" s="112">
        <f t="shared" si="33"/>
        <v>341289.825</v>
      </c>
      <c r="AX32" s="112">
        <f t="shared" si="33"/>
        <v>396597.1</v>
      </c>
      <c r="AY32" s="112">
        <f t="shared" si="33"/>
        <v>396597.1</v>
      </c>
      <c r="AZ32" s="112">
        <f t="shared" si="33"/>
        <v>307216.225</v>
      </c>
      <c r="BA32" s="112">
        <f t="shared" si="33"/>
        <v>307216.225</v>
      </c>
      <c r="BB32" s="112">
        <f t="shared" si="33"/>
        <v>413633.89999999997</v>
      </c>
      <c r="BC32" s="112">
        <f t="shared" si="33"/>
        <v>413633.89999999997</v>
      </c>
      <c r="BD32" s="112">
        <f t="shared" si="33"/>
        <v>324253.02499999997</v>
      </c>
      <c r="BE32" s="112">
        <f t="shared" si="33"/>
        <v>400296.77499999997</v>
      </c>
      <c r="BF32" s="112">
        <f>SUM(AT32:BE32)</f>
        <v>4316707</v>
      </c>
    </row>
    <row r="34" spans="2:58" ht="12.75">
      <c r="B34" s="9" t="s">
        <v>134</v>
      </c>
      <c r="D34" s="113">
        <f>D12*D26</f>
        <v>100000</v>
      </c>
      <c r="E34" s="113">
        <f aca="true" t="shared" si="34" ref="E34:BE34">E12*E26</f>
        <v>50000</v>
      </c>
      <c r="F34" s="113">
        <f t="shared" si="34"/>
        <v>50000</v>
      </c>
      <c r="G34" s="113">
        <f t="shared" si="34"/>
        <v>50000</v>
      </c>
      <c r="H34" s="113">
        <f t="shared" si="34"/>
        <v>25000</v>
      </c>
      <c r="I34" s="113">
        <f t="shared" si="34"/>
        <v>25000</v>
      </c>
      <c r="J34" s="113">
        <f t="shared" si="34"/>
        <v>25000</v>
      </c>
      <c r="K34" s="113">
        <f t="shared" si="34"/>
        <v>25000</v>
      </c>
      <c r="L34" s="113">
        <f t="shared" si="34"/>
        <v>37500</v>
      </c>
      <c r="M34" s="113">
        <f t="shared" si="34"/>
        <v>37500</v>
      </c>
      <c r="N34" s="113">
        <f t="shared" si="34"/>
        <v>37500</v>
      </c>
      <c r="O34" s="113">
        <f t="shared" si="34"/>
        <v>37500</v>
      </c>
      <c r="P34" s="114">
        <f>SUM(D34:O34)</f>
        <v>500000</v>
      </c>
      <c r="Q34" s="113"/>
      <c r="R34" s="113">
        <f t="shared" si="34"/>
        <v>114734.375</v>
      </c>
      <c r="S34" s="113">
        <f t="shared" si="34"/>
        <v>76234.375</v>
      </c>
      <c r="T34" s="113">
        <f t="shared" si="34"/>
        <v>76234.375</v>
      </c>
      <c r="U34" s="113">
        <f t="shared" si="34"/>
        <v>76234.375</v>
      </c>
      <c r="V34" s="113">
        <f t="shared" si="34"/>
        <v>69562.5</v>
      </c>
      <c r="W34" s="113">
        <f t="shared" si="34"/>
        <v>69562.5</v>
      </c>
      <c r="X34" s="113">
        <f t="shared" si="34"/>
        <v>56984.375</v>
      </c>
      <c r="Y34" s="113">
        <f t="shared" si="34"/>
        <v>56984.375</v>
      </c>
      <c r="Z34" s="113">
        <f t="shared" si="34"/>
        <v>79187.5</v>
      </c>
      <c r="AA34" s="113">
        <f t="shared" si="34"/>
        <v>79187.5</v>
      </c>
      <c r="AB34" s="113">
        <f t="shared" si="34"/>
        <v>66609.375</v>
      </c>
      <c r="AC34" s="113">
        <f t="shared" si="34"/>
        <v>66609.375</v>
      </c>
      <c r="AD34" s="114">
        <f>SUM(R34:AC34)</f>
        <v>888125</v>
      </c>
      <c r="AE34" s="113"/>
      <c r="AF34" s="113">
        <f t="shared" si="34"/>
        <v>123737.8125</v>
      </c>
      <c r="AG34" s="113">
        <f t="shared" si="34"/>
        <v>94697.8125</v>
      </c>
      <c r="AH34" s="113">
        <f t="shared" si="34"/>
        <v>94697.8125</v>
      </c>
      <c r="AI34" s="113">
        <f t="shared" si="34"/>
        <v>94697.8125</v>
      </c>
      <c r="AJ34" s="113">
        <f t="shared" si="34"/>
        <v>102063.75</v>
      </c>
      <c r="AK34" s="113">
        <f t="shared" si="34"/>
        <v>102063.75</v>
      </c>
      <c r="AL34" s="113">
        <f t="shared" si="34"/>
        <v>80177.8125</v>
      </c>
      <c r="AM34" s="113">
        <f t="shared" si="34"/>
        <v>80177.8125</v>
      </c>
      <c r="AN34" s="113">
        <f t="shared" si="34"/>
        <v>109323.75</v>
      </c>
      <c r="AO34" s="113">
        <f t="shared" si="34"/>
        <v>109323.75</v>
      </c>
      <c r="AP34" s="113">
        <f t="shared" si="34"/>
        <v>87437.8125</v>
      </c>
      <c r="AQ34" s="113">
        <f t="shared" si="34"/>
        <v>87437.8125</v>
      </c>
      <c r="AR34" s="114">
        <f>SUM(AF34:AQ34)</f>
        <v>1165837.5</v>
      </c>
      <c r="AS34" s="113"/>
      <c r="AT34" s="113">
        <f t="shared" si="34"/>
        <v>114504.734375</v>
      </c>
      <c r="AU34" s="113">
        <f t="shared" si="34"/>
        <v>93208.734375</v>
      </c>
      <c r="AV34" s="113">
        <f t="shared" si="34"/>
        <v>105090.5703125</v>
      </c>
      <c r="AW34" s="113">
        <f t="shared" si="34"/>
        <v>105090.5703125</v>
      </c>
      <c r="AX34" s="113">
        <f t="shared" si="34"/>
        <v>122374.09375</v>
      </c>
      <c r="AY34" s="113">
        <f t="shared" si="34"/>
        <v>122374.09375</v>
      </c>
      <c r="AZ34" s="113">
        <f t="shared" si="34"/>
        <v>94442.5703125</v>
      </c>
      <c r="BA34" s="113">
        <f t="shared" si="34"/>
        <v>94442.5703125</v>
      </c>
      <c r="BB34" s="113">
        <f t="shared" si="34"/>
        <v>127698.09374999999</v>
      </c>
      <c r="BC34" s="113">
        <f t="shared" si="34"/>
        <v>127698.09374999999</v>
      </c>
      <c r="BD34" s="113">
        <f t="shared" si="34"/>
        <v>99766.57031249999</v>
      </c>
      <c r="BE34" s="113">
        <f t="shared" si="34"/>
        <v>123530.24218749999</v>
      </c>
      <c r="BF34" s="114">
        <f>SUM(AT34:BE34)</f>
        <v>1330220.9375</v>
      </c>
    </row>
    <row r="36" spans="2:58" s="99" customFormat="1" ht="12.75">
      <c r="B36" s="9" t="s">
        <v>135</v>
      </c>
      <c r="C36" s="9"/>
      <c r="D36" s="104">
        <f>D32-D34</f>
        <v>155000</v>
      </c>
      <c r="E36" s="104">
        <f aca="true" t="shared" si="35" ref="E36:BE36">E32-E34</f>
        <v>55000</v>
      </c>
      <c r="F36" s="104">
        <f t="shared" si="35"/>
        <v>55000</v>
      </c>
      <c r="G36" s="104">
        <f t="shared" si="35"/>
        <v>55000</v>
      </c>
      <c r="H36" s="104">
        <f t="shared" si="35"/>
        <v>30000</v>
      </c>
      <c r="I36" s="104">
        <f t="shared" si="35"/>
        <v>30000</v>
      </c>
      <c r="J36" s="104">
        <f t="shared" si="35"/>
        <v>30000</v>
      </c>
      <c r="K36" s="104">
        <f t="shared" si="35"/>
        <v>30000</v>
      </c>
      <c r="L36" s="104">
        <f t="shared" si="35"/>
        <v>42500</v>
      </c>
      <c r="M36" s="104">
        <f t="shared" si="35"/>
        <v>42500</v>
      </c>
      <c r="N36" s="104">
        <f t="shared" si="35"/>
        <v>42500</v>
      </c>
      <c r="O36" s="104">
        <f t="shared" si="35"/>
        <v>42500</v>
      </c>
      <c r="P36" s="104">
        <f>SUM(D36:O36)</f>
        <v>610000</v>
      </c>
      <c r="Q36" s="104"/>
      <c r="R36" s="104">
        <f t="shared" si="35"/>
        <v>152515.625</v>
      </c>
      <c r="S36" s="104">
        <f t="shared" si="35"/>
        <v>103015.625</v>
      </c>
      <c r="T36" s="104">
        <f t="shared" si="35"/>
        <v>103015.625</v>
      </c>
      <c r="U36" s="104">
        <f t="shared" si="35"/>
        <v>103015.625</v>
      </c>
      <c r="V36" s="104">
        <f t="shared" si="35"/>
        <v>94437.5</v>
      </c>
      <c r="W36" s="104">
        <f t="shared" si="35"/>
        <v>94437.5</v>
      </c>
      <c r="X36" s="104">
        <f t="shared" si="35"/>
        <v>78265.625</v>
      </c>
      <c r="Y36" s="104">
        <f t="shared" si="35"/>
        <v>78265.625</v>
      </c>
      <c r="Z36" s="104">
        <f t="shared" si="35"/>
        <v>106812.5</v>
      </c>
      <c r="AA36" s="104">
        <f t="shared" si="35"/>
        <v>106812.5</v>
      </c>
      <c r="AB36" s="104">
        <f t="shared" si="35"/>
        <v>90640.625</v>
      </c>
      <c r="AC36" s="104">
        <f t="shared" si="35"/>
        <v>90640.625</v>
      </c>
      <c r="AD36" s="104">
        <f>SUM(R36:AC36)</f>
        <v>1201875</v>
      </c>
      <c r="AE36" s="104"/>
      <c r="AF36" s="104">
        <f t="shared" si="35"/>
        <v>211229.6875</v>
      </c>
      <c r="AG36" s="104">
        <f t="shared" si="35"/>
        <v>162829.6875</v>
      </c>
      <c r="AH36" s="104">
        <f t="shared" si="35"/>
        <v>162829.6875</v>
      </c>
      <c r="AI36" s="104">
        <f t="shared" si="35"/>
        <v>162829.6875</v>
      </c>
      <c r="AJ36" s="104">
        <f t="shared" si="35"/>
        <v>175106.25</v>
      </c>
      <c r="AK36" s="104">
        <f t="shared" si="35"/>
        <v>175106.25</v>
      </c>
      <c r="AL36" s="104">
        <f t="shared" si="35"/>
        <v>138629.6875</v>
      </c>
      <c r="AM36" s="104">
        <f t="shared" si="35"/>
        <v>138629.6875</v>
      </c>
      <c r="AN36" s="104">
        <f t="shared" si="35"/>
        <v>187206.25</v>
      </c>
      <c r="AO36" s="104">
        <f t="shared" si="35"/>
        <v>187206.25</v>
      </c>
      <c r="AP36" s="104">
        <f t="shared" si="35"/>
        <v>150729.6875</v>
      </c>
      <c r="AQ36" s="104">
        <f t="shared" si="35"/>
        <v>150729.6875</v>
      </c>
      <c r="AR36" s="104">
        <f>SUM(AF36:AQ36)</f>
        <v>2003062.5</v>
      </c>
      <c r="AS36" s="104"/>
      <c r="AT36" s="104">
        <f t="shared" si="35"/>
        <v>256910.41562500002</v>
      </c>
      <c r="AU36" s="104">
        <f t="shared" si="35"/>
        <v>210059.215625</v>
      </c>
      <c r="AV36" s="104">
        <f t="shared" si="35"/>
        <v>236199.2546875</v>
      </c>
      <c r="AW36" s="104">
        <f t="shared" si="35"/>
        <v>236199.2546875</v>
      </c>
      <c r="AX36" s="104">
        <f t="shared" si="35"/>
        <v>274223.00625</v>
      </c>
      <c r="AY36" s="104">
        <f t="shared" si="35"/>
        <v>274223.00625</v>
      </c>
      <c r="AZ36" s="104">
        <f t="shared" si="35"/>
        <v>212773.65468749998</v>
      </c>
      <c r="BA36" s="104">
        <f t="shared" si="35"/>
        <v>212773.65468749998</v>
      </c>
      <c r="BB36" s="104">
        <f t="shared" si="35"/>
        <v>285935.80624999997</v>
      </c>
      <c r="BC36" s="104">
        <f t="shared" si="35"/>
        <v>285935.80624999997</v>
      </c>
      <c r="BD36" s="104">
        <f t="shared" si="35"/>
        <v>224486.45468749997</v>
      </c>
      <c r="BE36" s="104">
        <f t="shared" si="35"/>
        <v>276766.53281249997</v>
      </c>
      <c r="BF36" s="104">
        <f>SUM(AT36:BE36)</f>
        <v>2986486.0625</v>
      </c>
    </row>
    <row r="38" ht="12.75">
      <c r="B38" s="14" t="s">
        <v>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Hochberg</dc:creator>
  <cp:keywords/>
  <dc:description/>
  <cp:lastModifiedBy>WebSurfer</cp:lastModifiedBy>
  <cp:lastPrinted>2000-09-28T20:35:31Z</cp:lastPrinted>
  <dcterms:created xsi:type="dcterms:W3CDTF">1998-04-22T20:41:50Z</dcterms:created>
  <dcterms:modified xsi:type="dcterms:W3CDTF">2000-10-02T09:31:51Z</dcterms:modified>
  <cp:category/>
  <cp:version/>
  <cp:contentType/>
  <cp:contentStatus/>
</cp:coreProperties>
</file>