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8490" tabRatio="260" activeTab="0"/>
  </bookViews>
  <sheets>
    <sheet name="Sheet1" sheetId="1" r:id="rId1"/>
    <sheet name="Sheet2" sheetId="2" r:id="rId2"/>
    <sheet name="Sheet3" sheetId="3" r:id="rId3"/>
  </sheets>
  <definedNames>
    <definedName name="Growth_Rate">'Sheet1'!$N$15</definedName>
    <definedName name="ICANN_Variable_Fee_Per_Name_Per_Month">'Sheet1'!$O$20</definedName>
    <definedName name="_xlnm.Print_Area" localSheetId="0">'Sheet1'!$A$1:$BK$122</definedName>
    <definedName name="Registration_Expense">'Sheet1'!$N$18</definedName>
    <definedName name="Registration_Fee">'Sheet1'!$N$16</definedName>
    <definedName name="Renewal_Fee">'Sheet1'!$N$14</definedName>
    <definedName name="Renewal_Rate">'Sheet1'!$N$13</definedName>
    <definedName name="Renewal_Term_In_Months">'Sheet1'!$O$12</definedName>
  </definedNames>
  <calcPr fullCalcOnLoad="1"/>
</workbook>
</file>

<file path=xl/comments1.xml><?xml version="1.0" encoding="utf-8"?>
<comments xmlns="http://schemas.openxmlformats.org/spreadsheetml/2006/main">
  <authors>
    <author>ken</author>
    <author>Ken Deering</author>
  </authors>
  <commentList>
    <comment ref="F75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telephone switch</t>
        </r>
      </text>
    </comment>
    <comment ref="C75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computers for staff. Plus printers, etc
</t>
        </r>
      </text>
    </comment>
    <comment ref="U75" authorId="1">
      <text>
        <r>
          <rPr>
            <b/>
            <sz val="8"/>
            <rFont val="Tahoma"/>
            <family val="0"/>
          </rPr>
          <t>Ken Deering:</t>
        </r>
        <r>
          <rPr>
            <sz val="8"/>
            <rFont val="Tahoma"/>
            <family val="0"/>
          </rPr>
          <t xml:space="preserve">
computers for new staff
</t>
        </r>
      </text>
    </comment>
    <comment ref="D75" authorId="1">
      <text>
        <r>
          <rPr>
            <b/>
            <sz val="8"/>
            <rFont val="Tahoma"/>
            <family val="0"/>
          </rPr>
          <t>Ken Deering:</t>
        </r>
        <r>
          <rPr>
            <sz val="8"/>
            <rFont val="Tahoma"/>
            <family val="0"/>
          </rPr>
          <t xml:space="preserve">
MIP account software
</t>
        </r>
      </text>
    </comment>
  </commentList>
</comments>
</file>

<file path=xl/sharedStrings.xml><?xml version="1.0" encoding="utf-8"?>
<sst xmlns="http://schemas.openxmlformats.org/spreadsheetml/2006/main" count="173" uniqueCount="162">
  <si>
    <t>LIBOR</t>
  </si>
  <si>
    <t>Discount Rate</t>
  </si>
  <si>
    <t>Per Year</t>
  </si>
  <si>
    <t>Per Month</t>
  </si>
  <si>
    <t>Renewal Term</t>
  </si>
  <si>
    <t>Renewal Rate</t>
  </si>
  <si>
    <t>Renewal Fee</t>
  </si>
  <si>
    <t>Num Domains Starting</t>
  </si>
  <si>
    <t>Growth Rate</t>
  </si>
  <si>
    <t>New names</t>
  </si>
  <si>
    <t>Attrition</t>
  </si>
  <si>
    <t>Num Domains Ending</t>
  </si>
  <si>
    <t>Num names renewing</t>
  </si>
  <si>
    <t>Revenue</t>
  </si>
  <si>
    <t>New Registrations</t>
  </si>
  <si>
    <t>Registration Fee</t>
  </si>
  <si>
    <t>Renewals</t>
  </si>
  <si>
    <t>Revenue Total</t>
  </si>
  <si>
    <t>Registration Expense</t>
  </si>
  <si>
    <t>Expenses</t>
  </si>
  <si>
    <t>G&amp;A</t>
  </si>
  <si>
    <t>Rent</t>
  </si>
  <si>
    <t>Total Expenses</t>
  </si>
  <si>
    <t>Accumulated Cash</t>
  </si>
  <si>
    <t>Net Profit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</si>
  <si>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</si>
  <si>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</si>
  <si>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</si>
  <si>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</si>
  <si>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</si>
  <si>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</si>
  <si>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</si>
  <si>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</si>
  <si>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</si>
  <si>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</si>
  <si>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</si>
  <si>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</si>
  <si>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</si>
  <si>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</si>
  <si>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</si>
  <si>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</si>
  <si>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</si>
  <si>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</si>
  <si>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</si>
  <si>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</si>
  <si>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</si>
  <si>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</si>
  <si>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</si>
  <si>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</si>
  <si>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</si>
  <si>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</si>
  <si>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</si>
  <si>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</si>
  <si>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</si>
  <si>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</si>
  <si>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</si>
  <si>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</si>
  <si>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</si>
  <si>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</si>
  <si>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</si>
  <si>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</si>
  <si>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</si>
  <si>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</si>
  <si>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</si>
  <si>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</si>
  <si>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</si>
  <si>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</si>
  <si>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</si>
  <si>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</si>
  <si>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</si>
  <si>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</si>
  <si>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</si>
  <si>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</si>
  <si>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</si>
  <si>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</si>
  <si>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</si>
  <si>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</si>
  <si>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</si>
  <si>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</si>
  <si>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</si>
  <si>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</si>
  <si>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</si>
  <si>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</si>
  <si>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</si>
  <si>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</si>
  <si>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Year 1 Total</t>
  </si>
  <si>
    <t>Year 5 Total</t>
  </si>
  <si>
    <t>Year 3 Total</t>
  </si>
  <si>
    <t>Year 4 Total</t>
  </si>
  <si>
    <t>Year 2 Total</t>
  </si>
  <si>
    <t>ICANN Fees</t>
  </si>
  <si>
    <t>GOGS</t>
  </si>
  <si>
    <t>Total COGS</t>
  </si>
  <si>
    <t>ICANN Fixed Fee</t>
  </si>
  <si>
    <t>ICANN Variable Fee/name</t>
  </si>
  <si>
    <t>Registry Operator (eNom)</t>
  </si>
  <si>
    <t>Payroll Taxes (@7%)</t>
  </si>
  <si>
    <t>TOTAL PAYROLL EXPENSE</t>
  </si>
  <si>
    <t>Team building</t>
  </si>
  <si>
    <t>Liability Insurance</t>
  </si>
  <si>
    <t>Property Insurance</t>
  </si>
  <si>
    <t>Equipment</t>
  </si>
  <si>
    <t>Telephone (office)</t>
  </si>
  <si>
    <t>Supplies</t>
  </si>
  <si>
    <t>Equipment Rental</t>
  </si>
  <si>
    <t>Office Furniture</t>
  </si>
  <si>
    <t>Credit Card Processing Fees</t>
  </si>
  <si>
    <t>Credit Card Processing Fee</t>
  </si>
  <si>
    <t xml:space="preserve">PR </t>
  </si>
  <si>
    <t>Travel &amp; Entertainment</t>
  </si>
  <si>
    <t>Internet keyword purchases</t>
  </si>
  <si>
    <t>Office Manager  ( 12/02 )</t>
  </si>
  <si>
    <t>Admin Assistant  ( 10/02 )</t>
  </si>
  <si>
    <t>Admin Assistant  ( 10/03 )</t>
  </si>
  <si>
    <t>Admin Assistant  ( 10/04 )</t>
  </si>
  <si>
    <t>Grant Manager ( 04/03 )</t>
  </si>
  <si>
    <t>Grant Assistant ( 04/05 )</t>
  </si>
  <si>
    <t>Development Director (10/02 )</t>
  </si>
  <si>
    <t>Development Associate ( 06/03 )</t>
  </si>
  <si>
    <t>Exec Director (9/02)</t>
  </si>
  <si>
    <t>Operations Director  ( 9/02 )</t>
  </si>
  <si>
    <t>Data Base Administrator  ( 04/03 )</t>
  </si>
  <si>
    <t>Developer  ( 04/03 )</t>
  </si>
  <si>
    <t>Technical Support ( 01/03 )</t>
  </si>
  <si>
    <t>Hardware</t>
  </si>
  <si>
    <t>Software Licenses</t>
  </si>
  <si>
    <t>Total IT Salaries</t>
  </si>
  <si>
    <t>Total Admin Salaries</t>
  </si>
  <si>
    <t>Conferences</t>
  </si>
  <si>
    <t>Total Foundation Salaries</t>
  </si>
  <si>
    <t>Total Foundation Development Salaries</t>
  </si>
  <si>
    <t>Foundation Development</t>
  </si>
  <si>
    <t>Legal Services</t>
  </si>
  <si>
    <t>Audit Services</t>
  </si>
  <si>
    <t>Total Personel Related Expenses:</t>
  </si>
  <si>
    <t>IT Expenses</t>
  </si>
  <si>
    <t>Total Foundation Development Expenses</t>
  </si>
  <si>
    <t>Employee Expense Reimbursement</t>
  </si>
  <si>
    <t>Disability Benefits</t>
  </si>
  <si>
    <t>Printing literature</t>
  </si>
  <si>
    <t>Buying direct mail and email lists</t>
  </si>
  <si>
    <t xml:space="preserve">Server and Network hardware and software for Registry </t>
  </si>
  <si>
    <t>IT Director ( 10/02)</t>
  </si>
  <si>
    <t>Contigency</t>
  </si>
  <si>
    <t>Years 1 - 5</t>
  </si>
  <si>
    <t>Start-up Costs</t>
  </si>
  <si>
    <t>Budget</t>
  </si>
  <si>
    <t xml:space="preserve">Summary Years 1 - 5 </t>
  </si>
  <si>
    <t>Foundation Gross Margin</t>
  </si>
  <si>
    <t xml:space="preserve">     The .Org Foundation</t>
  </si>
  <si>
    <t>Website Hosting</t>
  </si>
  <si>
    <t>Website db and operations support contract</t>
  </si>
  <si>
    <t>Professional Services</t>
  </si>
  <si>
    <t>Branding re: name, literature, email, and website</t>
  </si>
  <si>
    <t>Total G&amp;A Expenses</t>
  </si>
  <si>
    <t>Health Benefits</t>
  </si>
  <si>
    <t>Print Advertising</t>
  </si>
  <si>
    <t>sub- total Advertising budget</t>
  </si>
  <si>
    <t>Information Technology</t>
  </si>
  <si>
    <t>Parameters</t>
  </si>
  <si>
    <t>Registry Service Provider</t>
  </si>
  <si>
    <t>(excluding pre-Jan 01/03 start-up costs of 1.8M 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</si>
</sst>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00_);_(* \(#,##0.000\);_(* &quot;-&quot;??_);_(@_)"/>
    <numFmt numFmtId="173" formatCode="0.0"/>
    <numFmt numFmtId="174" formatCode="0.0000"/>
    <numFmt numFmtId="175" formatCode="0.000"/>
    <numFmt numFmtId="176" formatCode="&quot;$&quot;#,##0"/>
    <numFmt numFmtId="177" formatCode="#,##0.0"/>
    <numFmt numFmtId="178" formatCode="&quot;$&quot;#,##0.00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6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171" fontId="4" fillId="0" borderId="0" xfId="17" applyNumberFormat="1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171" fontId="4" fillId="0" borderId="1" xfId="17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left"/>
    </xf>
    <xf numFmtId="166" fontId="4" fillId="0" borderId="0" xfId="15" applyNumberFormat="1" applyFont="1" applyFill="1" applyAlignment="1">
      <alignment horizontal="right"/>
    </xf>
    <xf numFmtId="166" fontId="4" fillId="0" borderId="0" xfId="15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6" fontId="4" fillId="0" borderId="3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66" fontId="3" fillId="0" borderId="2" xfId="15" applyNumberFormat="1" applyFont="1" applyFill="1" applyBorder="1" applyAlignment="1">
      <alignment/>
    </xf>
    <xf numFmtId="166" fontId="8" fillId="0" borderId="0" xfId="15" applyNumberFormat="1" applyFont="1" applyFill="1" applyBorder="1" applyAlignment="1">
      <alignment/>
    </xf>
    <xf numFmtId="166" fontId="4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66" fontId="3" fillId="0" borderId="0" xfId="15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66" fontId="4" fillId="0" borderId="3" xfId="0" applyNumberFormat="1" applyFont="1" applyBorder="1" applyAlignment="1">
      <alignment/>
    </xf>
    <xf numFmtId="43" fontId="4" fillId="0" borderId="0" xfId="0" applyNumberFormat="1" applyFont="1" applyFill="1" applyAlignment="1">
      <alignment/>
    </xf>
    <xf numFmtId="166" fontId="4" fillId="0" borderId="0" xfId="15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166" fontId="3" fillId="0" borderId="0" xfId="15" applyNumberFormat="1" applyFont="1" applyFill="1" applyAlignment="1">
      <alignment/>
    </xf>
    <xf numFmtId="166" fontId="4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4" fillId="0" borderId="0" xfId="15" applyNumberFormat="1" applyFont="1" applyFill="1" applyAlignment="1">
      <alignment/>
    </xf>
    <xf numFmtId="0" fontId="7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2" xfId="0" applyFont="1" applyFill="1" applyBorder="1" applyAlignment="1">
      <alignment/>
    </xf>
    <xf numFmtId="6" fontId="4" fillId="0" borderId="0" xfId="17" applyNumberFormat="1" applyFont="1" applyAlignment="1">
      <alignment/>
    </xf>
    <xf numFmtId="0" fontId="1" fillId="0" borderId="0" xfId="0" applyFont="1" applyAlignment="1">
      <alignment/>
    </xf>
    <xf numFmtId="166" fontId="4" fillId="0" borderId="2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8" xfId="21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21" applyNumberFormat="1" applyBorder="1" applyAlignment="1">
      <alignment horizontal="center"/>
    </xf>
    <xf numFmtId="7" fontId="0" fillId="0" borderId="0" xfId="17" applyNumberFormat="1" applyBorder="1" applyAlignment="1">
      <alignment horizontal="center"/>
    </xf>
    <xf numFmtId="178" fontId="0" fillId="0" borderId="9" xfId="17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5" fontId="0" fillId="0" borderId="0" xfId="17" applyNumberFormat="1" applyBorder="1" applyAlignment="1">
      <alignment horizontal="center"/>
    </xf>
    <xf numFmtId="5" fontId="0" fillId="0" borderId="8" xfId="17" applyNumberFormat="1" applyBorder="1" applyAlignment="1">
      <alignment horizontal="center"/>
    </xf>
    <xf numFmtId="6" fontId="0" fillId="0" borderId="1" xfId="0" applyNumberFormat="1" applyBorder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6" fontId="1" fillId="0" borderId="0" xfId="0" applyNumberFormat="1" applyFont="1" applyBorder="1" applyAlignment="1">
      <alignment/>
    </xf>
    <xf numFmtId="6" fontId="1" fillId="0" borderId="0" xfId="0" applyNumberFormat="1" applyFont="1" applyAlignment="1">
      <alignment horizontal="right"/>
    </xf>
    <xf numFmtId="6" fontId="1" fillId="0" borderId="3" xfId="0" applyNumberFormat="1" applyFont="1" applyBorder="1" applyAlignment="1">
      <alignment horizontal="right"/>
    </xf>
    <xf numFmtId="6" fontId="1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6" fontId="1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15" applyNumberFormat="1" applyFont="1" applyAlignment="1">
      <alignment/>
    </xf>
    <xf numFmtId="3" fontId="4" fillId="0" borderId="3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130"/>
  <sheetViews>
    <sheetView tabSelected="1" workbookViewId="0" topLeftCell="A1">
      <selection activeCell="I29" sqref="I29"/>
    </sheetView>
  </sheetViews>
  <sheetFormatPr defaultColWidth="9.140625" defaultRowHeight="12.75" outlineLevelRow="1"/>
  <cols>
    <col min="1" max="1" width="33.421875" style="0" customWidth="1"/>
    <col min="2" max="2" width="15.28125" style="0" customWidth="1"/>
    <col min="3" max="3" width="15.7109375" style="0" customWidth="1"/>
    <col min="4" max="63" width="11.7109375" style="0" customWidth="1"/>
    <col min="64" max="64" width="10.28125" style="0" bestFit="1" customWidth="1"/>
  </cols>
  <sheetData>
    <row r="2" ht="26.25">
      <c r="C2" s="80" t="s">
        <v>149</v>
      </c>
    </row>
    <row r="3" spans="2:4" ht="20.25">
      <c r="B3" s="4"/>
      <c r="C3" s="4"/>
      <c r="D3" s="81" t="s">
        <v>146</v>
      </c>
    </row>
    <row r="4" spans="2:5" ht="20.25">
      <c r="B4" s="4"/>
      <c r="C4" s="4"/>
      <c r="E4" s="81"/>
    </row>
    <row r="5" spans="2:3" ht="12.75">
      <c r="B5" s="4"/>
      <c r="C5" s="4"/>
    </row>
    <row r="6" ht="15.75">
      <c r="A6" s="82" t="s">
        <v>147</v>
      </c>
    </row>
    <row r="7" ht="12.75">
      <c r="A7" s="56" t="s">
        <v>161</v>
      </c>
    </row>
    <row r="8" ht="13.5" thickBot="1">
      <c r="A8" s="56"/>
    </row>
    <row r="9" spans="1:15" ht="12.75">
      <c r="A9" t="s">
        <v>13</v>
      </c>
      <c r="D9" t="s">
        <v>85</v>
      </c>
      <c r="E9" t="s">
        <v>89</v>
      </c>
      <c r="F9" t="s">
        <v>87</v>
      </c>
      <c r="G9" t="s">
        <v>88</v>
      </c>
      <c r="H9" t="s">
        <v>86</v>
      </c>
      <c r="I9" s="59" t="s">
        <v>144</v>
      </c>
      <c r="L9" s="95" t="s">
        <v>159</v>
      </c>
      <c r="M9" s="92"/>
      <c r="N9" s="60" t="s">
        <v>2</v>
      </c>
      <c r="O9" s="61" t="s">
        <v>3</v>
      </c>
    </row>
    <row r="10" spans="1:15" ht="12.75">
      <c r="A10" s="5" t="s">
        <v>14</v>
      </c>
      <c r="D10" s="8">
        <f>SUM(D38:O38)</f>
        <v>4870643.785764116</v>
      </c>
      <c r="E10" s="8">
        <f>SUM(P38:AA38)</f>
        <v>5002126.9071718985</v>
      </c>
      <c r="F10" s="8">
        <f>SUM(AB38:AM38)</f>
        <v>5137159.417936723</v>
      </c>
      <c r="G10" s="8">
        <f>SUM(AN38:AY38)</f>
        <v>5275837.133891625</v>
      </c>
      <c r="H10" s="8">
        <f>SUM(AZ38:BK38)</f>
        <v>5418258.45741987</v>
      </c>
      <c r="I10" s="76">
        <f>D10+E10+F10+G10+H10</f>
        <v>25704025.702184238</v>
      </c>
      <c r="L10" s="52" t="s">
        <v>0</v>
      </c>
      <c r="M10" s="93"/>
      <c r="N10" s="62">
        <v>0.05</v>
      </c>
      <c r="O10" s="63"/>
    </row>
    <row r="11" spans="1:15" ht="12.75">
      <c r="A11" s="6" t="s">
        <v>16</v>
      </c>
      <c r="B11" s="7"/>
      <c r="C11" s="7"/>
      <c r="D11" s="72">
        <f>SUM(D39:O39)</f>
        <v>4509855.357188997</v>
      </c>
      <c r="E11" s="72">
        <f>SUM(P39:AA39)</f>
        <v>4631598.988122127</v>
      </c>
      <c r="F11" s="72">
        <f>SUM(AB39:AM39)</f>
        <v>4756629.09068215</v>
      </c>
      <c r="G11" s="72">
        <f>SUM(AN39:AY39)</f>
        <v>4885034.383232987</v>
      </c>
      <c r="H11" s="72">
        <f>SUM(AZ39:BK39)</f>
        <v>5016905.979092473</v>
      </c>
      <c r="I11" s="76">
        <f>D11+E11+F11+G11+H11</f>
        <v>23800023.79831873</v>
      </c>
      <c r="L11" s="52" t="s">
        <v>1</v>
      </c>
      <c r="M11" s="93"/>
      <c r="N11" s="62">
        <f>N10+3%</f>
        <v>0.08</v>
      </c>
      <c r="O11" s="64">
        <f>N11/12</f>
        <v>0.006666666666666667</v>
      </c>
    </row>
    <row r="12" spans="1:15" ht="12.75">
      <c r="A12" t="s">
        <v>17</v>
      </c>
      <c r="D12" s="8">
        <f>SUM(D40:O40)</f>
        <v>9380499.14295311</v>
      </c>
      <c r="E12" s="8">
        <f>SUM(P40:AA40)</f>
        <v>9633725.895294026</v>
      </c>
      <c r="F12" s="8">
        <f>SUM(AB40:AM40)</f>
        <v>9893788.508618873</v>
      </c>
      <c r="G12" s="8">
        <f>SUM(AN40:AY40)</f>
        <v>10160871.51712461</v>
      </c>
      <c r="H12" s="8">
        <f>SUM(AZ40:BK40)</f>
        <v>10435164.436512345</v>
      </c>
      <c r="I12" s="77">
        <f>D12+E12+F12+G12+H12</f>
        <v>49504049.50050297</v>
      </c>
      <c r="L12" s="52" t="s">
        <v>4</v>
      </c>
      <c r="M12" s="93"/>
      <c r="N12" s="65">
        <v>1.5</v>
      </c>
      <c r="O12" s="63">
        <f>N12*12</f>
        <v>18</v>
      </c>
    </row>
    <row r="13" spans="4:15" ht="12.75">
      <c r="D13" s="8"/>
      <c r="E13" s="8"/>
      <c r="F13" s="8"/>
      <c r="G13" s="8"/>
      <c r="H13" s="8"/>
      <c r="I13" s="76"/>
      <c r="L13" s="52" t="s">
        <v>5</v>
      </c>
      <c r="M13" s="93"/>
      <c r="N13" s="62">
        <v>0.5</v>
      </c>
      <c r="O13" s="63"/>
    </row>
    <row r="14" spans="1:15" ht="12.75">
      <c r="A14" t="s">
        <v>91</v>
      </c>
      <c r="D14" s="8"/>
      <c r="E14" s="8"/>
      <c r="F14" s="8"/>
      <c r="G14" s="8"/>
      <c r="H14" s="8"/>
      <c r="I14" s="76"/>
      <c r="L14" s="52" t="s">
        <v>6</v>
      </c>
      <c r="M14" s="93"/>
      <c r="N14" s="67">
        <v>4.95</v>
      </c>
      <c r="O14" s="63"/>
    </row>
    <row r="15" spans="1:15" ht="12.75">
      <c r="A15" s="5" t="s">
        <v>160</v>
      </c>
      <c r="D15" s="8">
        <f>SUM(D43:O43)</f>
        <v>6310517.605259366</v>
      </c>
      <c r="E15" s="8">
        <f>SUM(P43:AA43)</f>
        <v>6480870.147743254</v>
      </c>
      <c r="F15" s="8">
        <f>SUM(AB43:AM43)</f>
        <v>6655821.360343606</v>
      </c>
      <c r="G15" s="8">
        <f>SUM(AN43:AY43)</f>
        <v>6835495.384247465</v>
      </c>
      <c r="H15" s="8">
        <f>SUM(AZ43:BK43)</f>
        <v>7020019.711835576</v>
      </c>
      <c r="I15" s="76">
        <f>D15+E15+F15+G15+H15</f>
        <v>33302724.20942927</v>
      </c>
      <c r="L15" s="52" t="s">
        <v>8</v>
      </c>
      <c r="M15" s="93"/>
      <c r="N15" s="62">
        <v>0.03</v>
      </c>
      <c r="O15" s="63"/>
    </row>
    <row r="16" spans="1:15" ht="12.75">
      <c r="A16" s="6" t="s">
        <v>90</v>
      </c>
      <c r="B16" s="7"/>
      <c r="C16" s="7"/>
      <c r="D16" s="72">
        <f>SUM(D45:O45)</f>
        <v>443718.3460351091</v>
      </c>
      <c r="E16" s="72">
        <f>SUM(P45:AA45)</f>
        <v>452592.104023124</v>
      </c>
      <c r="F16" s="72">
        <f>SUM(AB45:AM45)</f>
        <v>461705.4092763879</v>
      </c>
      <c r="G16" s="72">
        <f>SUM(AN45:AY45)</f>
        <v>471064.728377871</v>
      </c>
      <c r="H16" s="72">
        <f>SUM(AZ45:BK45)</f>
        <v>480676.70247607364</v>
      </c>
      <c r="I16" s="76">
        <f>D16+E16+F16+G16+H16</f>
        <v>2309757.2901885654</v>
      </c>
      <c r="L16" s="52" t="s">
        <v>15</v>
      </c>
      <c r="M16" s="93"/>
      <c r="N16" s="67">
        <v>4.95</v>
      </c>
      <c r="O16" s="63"/>
    </row>
    <row r="17" spans="1:15" ht="12.75">
      <c r="A17" t="s">
        <v>92</v>
      </c>
      <c r="D17" s="8">
        <f>SUM(D46:O46)</f>
        <v>7007509.428154209</v>
      </c>
      <c r="E17" s="8">
        <f>SUM(P46:AA46)</f>
        <v>7193572.850939316</v>
      </c>
      <c r="F17" s="8">
        <f>SUM(AB46:AM46)</f>
        <v>7384659.0593527015</v>
      </c>
      <c r="G17" s="8">
        <f>SUM(AN46:AY46)</f>
        <v>7580903.643587701</v>
      </c>
      <c r="H17" s="8">
        <f>SUM(AZ46:BK46)</f>
        <v>7782445.854097484</v>
      </c>
      <c r="I17" s="77">
        <f>D17+E17+F17+G17+H17</f>
        <v>36949090.83613141</v>
      </c>
      <c r="L17" s="52" t="s">
        <v>18</v>
      </c>
      <c r="M17" s="93"/>
      <c r="N17" s="67">
        <v>3.33</v>
      </c>
      <c r="O17" s="63"/>
    </row>
    <row r="18" spans="4:15" ht="12.75">
      <c r="D18" s="8"/>
      <c r="E18" s="8"/>
      <c r="F18" s="8"/>
      <c r="G18" s="8"/>
      <c r="H18" s="8"/>
      <c r="I18" s="83"/>
      <c r="L18" s="52" t="s">
        <v>107</v>
      </c>
      <c r="M18" s="93"/>
      <c r="N18" s="66">
        <v>0.027</v>
      </c>
      <c r="O18" s="63"/>
    </row>
    <row r="19" spans="4:15" ht="12.75">
      <c r="D19" s="8"/>
      <c r="E19" s="8"/>
      <c r="F19" s="8">
        <f>SUM(AB47:AM47)</f>
        <v>0</v>
      </c>
      <c r="G19" s="8"/>
      <c r="H19" s="8"/>
      <c r="I19" s="76"/>
      <c r="L19" s="52" t="s">
        <v>93</v>
      </c>
      <c r="M19" s="93"/>
      <c r="N19" s="70">
        <v>115000</v>
      </c>
      <c r="O19" s="71">
        <f>N19/12</f>
        <v>9583.333333333334</v>
      </c>
    </row>
    <row r="20" spans="1:15" ht="13.5" thickBot="1">
      <c r="A20" s="56" t="s">
        <v>148</v>
      </c>
      <c r="D20" s="8">
        <f>SUM(D48:O48)</f>
        <v>2372989.7147989026</v>
      </c>
      <c r="E20" s="8">
        <f>SUM(P48:AA48)</f>
        <v>2440153.0443547103</v>
      </c>
      <c r="F20" s="8">
        <f>SUM(AB48:AM48)</f>
        <v>2509129.44926617</v>
      </c>
      <c r="G20" s="8">
        <f>SUM(AN48:AY48)</f>
        <v>2579967.87353691</v>
      </c>
      <c r="H20" s="8">
        <f>SUM(AZ48:BK48)</f>
        <v>2652718.58241486</v>
      </c>
      <c r="I20" s="76">
        <f>D20+E20+F20+G20+H20</f>
        <v>12554958.664371552</v>
      </c>
      <c r="L20" s="53" t="s">
        <v>94</v>
      </c>
      <c r="M20" s="94"/>
      <c r="N20" s="68">
        <v>0.12</v>
      </c>
      <c r="O20" s="69">
        <f>N20/12</f>
        <v>0.01</v>
      </c>
    </row>
    <row r="21" spans="2:9" ht="12.75">
      <c r="B21" s="79" t="s">
        <v>145</v>
      </c>
      <c r="D21" s="8"/>
      <c r="E21" s="8"/>
      <c r="F21" s="8"/>
      <c r="G21" s="8"/>
      <c r="H21" s="8"/>
      <c r="I21" s="76"/>
    </row>
    <row r="22" spans="1:9" ht="12.75">
      <c r="A22" s="18" t="str">
        <f>A70</f>
        <v>Total Personel Related Expenses:</v>
      </c>
      <c r="B22" s="8">
        <f>C70</f>
        <v>200241.6666666667</v>
      </c>
      <c r="D22" s="8">
        <f>SUM(D70:O70)</f>
        <v>1068466.6666666665</v>
      </c>
      <c r="E22" s="8">
        <f>SUM(P70:AA70)</f>
        <v>1231975</v>
      </c>
      <c r="F22" s="8">
        <f>SUM(AB70:AM70)</f>
        <v>1302430</v>
      </c>
      <c r="G22" s="8">
        <f>SUM(AN70:AY70)</f>
        <v>1315240</v>
      </c>
      <c r="H22" s="8">
        <f>SUM(AZ70:BK70)</f>
        <v>1315240</v>
      </c>
      <c r="I22" s="76">
        <f aca="true" t="shared" si="0" ref="I22:I27">D22+E22+F22+G22+H22</f>
        <v>6233351.666666666</v>
      </c>
    </row>
    <row r="23" spans="1:9" ht="12.75">
      <c r="A23" s="18" t="str">
        <f>A83</f>
        <v>Total G&amp;A Expenses</v>
      </c>
      <c r="B23" s="8">
        <f>C83</f>
        <v>22500</v>
      </c>
      <c r="D23" s="8">
        <f>SUM(D83:O83)</f>
        <v>302800</v>
      </c>
      <c r="E23" s="8">
        <f>SUM(P83:AA83)</f>
        <v>260800</v>
      </c>
      <c r="F23" s="8">
        <f>SUM(AB83:AM83)</f>
        <v>235800</v>
      </c>
      <c r="G23" s="8">
        <f>SUM(AN83:AY83)</f>
        <v>225800</v>
      </c>
      <c r="H23" s="8">
        <f>SUM(AZ83:BK83)</f>
        <v>235800</v>
      </c>
      <c r="I23" s="76">
        <f t="shared" si="0"/>
        <v>1261000</v>
      </c>
    </row>
    <row r="24" spans="1:9" ht="12.75">
      <c r="A24" s="18" t="str">
        <f>A101</f>
        <v>Total Foundation Development Expenses</v>
      </c>
      <c r="B24" s="8">
        <f>C101</f>
        <v>10000</v>
      </c>
      <c r="D24" s="8">
        <f>SUM(D101:O101)</f>
        <v>260500</v>
      </c>
      <c r="E24" s="8">
        <f>SUM(P101:AA101)</f>
        <v>235000</v>
      </c>
      <c r="F24" s="8">
        <f>SUM(AB101:AM101)</f>
        <v>230000</v>
      </c>
      <c r="G24" s="8">
        <f>SUM(AN101:AY101)</f>
        <v>234000</v>
      </c>
      <c r="H24" s="8">
        <f>SUM(AZ101:BK101)</f>
        <v>214000</v>
      </c>
      <c r="I24" s="76">
        <f t="shared" si="0"/>
        <v>1173500</v>
      </c>
    </row>
    <row r="25" spans="1:9" ht="12.75">
      <c r="A25" s="18" t="str">
        <f>A117</f>
        <v>IT Expenses</v>
      </c>
      <c r="B25" s="8">
        <f>C117</f>
        <v>1567500</v>
      </c>
      <c r="D25" s="8">
        <f>SUM(D117:O117)</f>
        <v>1135000</v>
      </c>
      <c r="E25" s="8">
        <f>SUM(P117:AA117)</f>
        <v>655000</v>
      </c>
      <c r="F25" s="8">
        <f>SUM(AB117:AM117)</f>
        <v>685000</v>
      </c>
      <c r="G25" s="8">
        <f>SUM(AN117:AY117)</f>
        <v>690000</v>
      </c>
      <c r="H25" s="8">
        <f>SUM(AZ117:BK117)</f>
        <v>690000</v>
      </c>
      <c r="I25" s="76">
        <f t="shared" si="0"/>
        <v>3855000</v>
      </c>
    </row>
    <row r="26" spans="1:9" ht="13.5" thickBot="1">
      <c r="A26" t="s">
        <v>22</v>
      </c>
      <c r="B26" s="8">
        <f>C119</f>
        <v>1800241.6666666667</v>
      </c>
      <c r="C26" s="8"/>
      <c r="D26" s="8">
        <f>SUM(D119:O119)</f>
        <v>2766766.666666667</v>
      </c>
      <c r="E26" s="8">
        <f>SUM(P119:AA119)</f>
        <v>2382775</v>
      </c>
      <c r="F26" s="8">
        <f>SUM(AB119:AM119)</f>
        <v>2453230</v>
      </c>
      <c r="G26" s="8">
        <f>SUM(AN119:AY119)</f>
        <v>2465040</v>
      </c>
      <c r="H26" s="8">
        <f>SUM(AZ119:BK119)</f>
        <v>2455040</v>
      </c>
      <c r="I26" s="76">
        <f t="shared" si="0"/>
        <v>12522851.666666668</v>
      </c>
    </row>
    <row r="27" spans="1:9" ht="13.5" thickTop="1">
      <c r="A27" s="56" t="s">
        <v>24</v>
      </c>
      <c r="B27" s="8"/>
      <c r="D27" s="73">
        <f>SUM(D121:O121)</f>
        <v>-393776.9518677639</v>
      </c>
      <c r="E27" s="73">
        <f>SUM(P121:AA121)</f>
        <v>57378.04435470977</v>
      </c>
      <c r="F27" s="73">
        <f>SUM(AB121:AM121)</f>
        <v>55899.44926616957</v>
      </c>
      <c r="G27" s="73">
        <f>SUM(AN121:AY121)</f>
        <v>114927.87353691028</v>
      </c>
      <c r="H27" s="73">
        <f>SUM(AZ121:BK121)</f>
        <v>197678.58241486002</v>
      </c>
      <c r="I27" s="78">
        <f t="shared" si="0"/>
        <v>32106.997704885784</v>
      </c>
    </row>
    <row r="28" spans="1:9" ht="12.75">
      <c r="A28" s="56"/>
      <c r="D28" s="74"/>
      <c r="E28" s="74"/>
      <c r="F28" s="74"/>
      <c r="G28" s="74"/>
      <c r="H28" s="74"/>
      <c r="I28" s="75"/>
    </row>
    <row r="29" spans="2:3" ht="12.75">
      <c r="B29" s="4"/>
      <c r="C29" s="4"/>
    </row>
    <row r="30" spans="1:63" ht="12.75">
      <c r="A30" s="15"/>
      <c r="B30" s="16"/>
      <c r="C30" s="79" t="s">
        <v>145</v>
      </c>
      <c r="D30" s="16" t="s">
        <v>25</v>
      </c>
      <c r="E30" s="16" t="s">
        <v>26</v>
      </c>
      <c r="F30" s="16" t="s">
        <v>27</v>
      </c>
      <c r="G30" s="16" t="s">
        <v>28</v>
      </c>
      <c r="H30" s="16" t="s">
        <v>29</v>
      </c>
      <c r="I30" s="16" t="s">
        <v>30</v>
      </c>
      <c r="J30" s="16" t="s">
        <v>31</v>
      </c>
      <c r="K30" s="16" t="s">
        <v>32</v>
      </c>
      <c r="L30" s="16" t="s">
        <v>33</v>
      </c>
      <c r="M30" s="16" t="s">
        <v>34</v>
      </c>
      <c r="N30" s="16" t="s">
        <v>35</v>
      </c>
      <c r="O30" s="16" t="s">
        <v>36</v>
      </c>
      <c r="P30" s="16" t="s">
        <v>37</v>
      </c>
      <c r="Q30" s="16" t="s">
        <v>38</v>
      </c>
      <c r="R30" s="16" t="s">
        <v>39</v>
      </c>
      <c r="S30" s="16" t="s">
        <v>40</v>
      </c>
      <c r="T30" s="16" t="s">
        <v>41</v>
      </c>
      <c r="U30" s="16" t="s">
        <v>42</v>
      </c>
      <c r="V30" s="16" t="s">
        <v>43</v>
      </c>
      <c r="W30" s="16" t="s">
        <v>44</v>
      </c>
      <c r="X30" s="16" t="s">
        <v>45</v>
      </c>
      <c r="Y30" s="16" t="s">
        <v>46</v>
      </c>
      <c r="Z30" s="16" t="s">
        <v>47</v>
      </c>
      <c r="AA30" s="16" t="s">
        <v>48</v>
      </c>
      <c r="AB30" s="16" t="s">
        <v>49</v>
      </c>
      <c r="AC30" s="16" t="s">
        <v>50</v>
      </c>
      <c r="AD30" s="16" t="s">
        <v>51</v>
      </c>
      <c r="AE30" s="16" t="s">
        <v>52</v>
      </c>
      <c r="AF30" s="16" t="s">
        <v>53</v>
      </c>
      <c r="AG30" s="16" t="s">
        <v>54</v>
      </c>
      <c r="AH30" s="16" t="s">
        <v>55</v>
      </c>
      <c r="AI30" s="16" t="s">
        <v>56</v>
      </c>
      <c r="AJ30" s="16" t="s">
        <v>57</v>
      </c>
      <c r="AK30" s="16" t="s">
        <v>58</v>
      </c>
      <c r="AL30" s="16" t="s">
        <v>59</v>
      </c>
      <c r="AM30" s="16" t="s">
        <v>60</v>
      </c>
      <c r="AN30" s="16" t="s">
        <v>61</v>
      </c>
      <c r="AO30" s="16" t="s">
        <v>62</v>
      </c>
      <c r="AP30" s="16" t="s">
        <v>63</v>
      </c>
      <c r="AQ30" s="16" t="s">
        <v>64</v>
      </c>
      <c r="AR30" s="16" t="s">
        <v>65</v>
      </c>
      <c r="AS30" s="16" t="s">
        <v>66</v>
      </c>
      <c r="AT30" s="16" t="s">
        <v>67</v>
      </c>
      <c r="AU30" s="16" t="s">
        <v>68</v>
      </c>
      <c r="AV30" s="16" t="s">
        <v>69</v>
      </c>
      <c r="AW30" s="16" t="s">
        <v>70</v>
      </c>
      <c r="AX30" s="16" t="s">
        <v>71</v>
      </c>
      <c r="AY30" s="16" t="s">
        <v>72</v>
      </c>
      <c r="AZ30" s="16" t="s">
        <v>73</v>
      </c>
      <c r="BA30" s="16" t="s">
        <v>74</v>
      </c>
      <c r="BB30" s="16" t="s">
        <v>75</v>
      </c>
      <c r="BC30" s="16" t="s">
        <v>76</v>
      </c>
      <c r="BD30" s="16" t="s">
        <v>77</v>
      </c>
      <c r="BE30" s="16" t="s">
        <v>78</v>
      </c>
      <c r="BF30" s="16" t="s">
        <v>79</v>
      </c>
      <c r="BG30" s="16" t="s">
        <v>80</v>
      </c>
      <c r="BH30" s="16" t="s">
        <v>81</v>
      </c>
      <c r="BI30" s="16" t="s">
        <v>82</v>
      </c>
      <c r="BJ30" s="16" t="s">
        <v>83</v>
      </c>
      <c r="BK30" s="16" t="s">
        <v>84</v>
      </c>
    </row>
    <row r="31" spans="1:63" ht="12.75">
      <c r="A31" s="15" t="s">
        <v>7</v>
      </c>
      <c r="B31" s="17"/>
      <c r="C31" s="17"/>
      <c r="D31" s="14">
        <v>2700000</v>
      </c>
      <c r="E31" s="14">
        <f>D35</f>
        <v>2706000</v>
      </c>
      <c r="F31" s="14">
        <f>E35</f>
        <v>2712013.3333333335</v>
      </c>
      <c r="G31" s="14">
        <f>F35</f>
        <v>2718040.0296296296</v>
      </c>
      <c r="H31" s="14">
        <f>G35</f>
        <v>2724080.1185843623</v>
      </c>
      <c r="I31" s="14">
        <f aca="true" t="shared" si="1" ref="I31:BK31">H35</f>
        <v>2730133.629958994</v>
      </c>
      <c r="J31" s="14">
        <f t="shared" si="1"/>
        <v>2736200.5935811256</v>
      </c>
      <c r="K31" s="14">
        <f t="shared" si="1"/>
        <v>2742281.0393446395</v>
      </c>
      <c r="L31" s="14">
        <f t="shared" si="1"/>
        <v>2748374.99720985</v>
      </c>
      <c r="M31" s="14">
        <f t="shared" si="1"/>
        <v>2754482.4972036495</v>
      </c>
      <c r="N31" s="14">
        <f t="shared" si="1"/>
        <v>2760603.5694196573</v>
      </c>
      <c r="O31" s="14">
        <f t="shared" si="1"/>
        <v>2766738.2440183675</v>
      </c>
      <c r="P31" s="14">
        <f t="shared" si="1"/>
        <v>2772886.551227297</v>
      </c>
      <c r="Q31" s="14">
        <f t="shared" si="1"/>
        <v>2779048.5213411357</v>
      </c>
      <c r="R31" s="14">
        <f t="shared" si="1"/>
        <v>2785224.1847218936</v>
      </c>
      <c r="S31" s="14">
        <f t="shared" si="1"/>
        <v>2791413.5717990533</v>
      </c>
      <c r="T31" s="14">
        <f t="shared" si="1"/>
        <v>2797616.713069718</v>
      </c>
      <c r="U31" s="14">
        <f t="shared" si="1"/>
        <v>2803833.6390987616</v>
      </c>
      <c r="V31" s="14">
        <f t="shared" si="1"/>
        <v>2810064.3805189813</v>
      </c>
      <c r="W31" s="14">
        <f t="shared" si="1"/>
        <v>2816308.9680312457</v>
      </c>
      <c r="X31" s="14">
        <f t="shared" si="1"/>
        <v>2822567.4324046485</v>
      </c>
      <c r="Y31" s="14">
        <f t="shared" si="1"/>
        <v>2828839.804476659</v>
      </c>
      <c r="Z31" s="14">
        <f t="shared" si="1"/>
        <v>2835126.1151532736</v>
      </c>
      <c r="AA31" s="14">
        <f t="shared" si="1"/>
        <v>2841426.39540917</v>
      </c>
      <c r="AB31" s="14">
        <f t="shared" si="1"/>
        <v>2847740.676287857</v>
      </c>
      <c r="AC31" s="14">
        <f t="shared" si="1"/>
        <v>2854068.98890183</v>
      </c>
      <c r="AD31" s="14">
        <f t="shared" si="1"/>
        <v>2860411.364432723</v>
      </c>
      <c r="AE31" s="14">
        <f t="shared" si="1"/>
        <v>2866767.834131462</v>
      </c>
      <c r="AF31" s="14">
        <f t="shared" si="1"/>
        <v>2873138.429318421</v>
      </c>
      <c r="AG31" s="14">
        <f t="shared" si="1"/>
        <v>2879523.181383573</v>
      </c>
      <c r="AH31" s="14">
        <f t="shared" si="1"/>
        <v>2885922.1217866475</v>
      </c>
      <c r="AI31" s="14">
        <f t="shared" si="1"/>
        <v>2892335.2820572844</v>
      </c>
      <c r="AJ31" s="14">
        <f t="shared" si="1"/>
        <v>2898762.6937951897</v>
      </c>
      <c r="AK31" s="14">
        <f t="shared" si="1"/>
        <v>2905204.3886702904</v>
      </c>
      <c r="AL31" s="14">
        <f t="shared" si="1"/>
        <v>2911660.3984228913</v>
      </c>
      <c r="AM31" s="14">
        <f t="shared" si="1"/>
        <v>2918130.754863831</v>
      </c>
      <c r="AN31" s="14">
        <f t="shared" si="1"/>
        <v>2924615.4898746395</v>
      </c>
      <c r="AO31" s="14">
        <f t="shared" si="1"/>
        <v>2931114.635407694</v>
      </c>
      <c r="AP31" s="14">
        <f t="shared" si="1"/>
        <v>2937628.223486378</v>
      </c>
      <c r="AQ31" s="14">
        <f t="shared" si="1"/>
        <v>2944156.286205237</v>
      </c>
      <c r="AR31" s="14">
        <f t="shared" si="1"/>
        <v>2950698.8557301373</v>
      </c>
      <c r="AS31" s="14">
        <f t="shared" si="1"/>
        <v>2957255.964298426</v>
      </c>
      <c r="AT31" s="14">
        <f t="shared" si="1"/>
        <v>2963827.6442190893</v>
      </c>
      <c r="AU31" s="14">
        <f t="shared" si="1"/>
        <v>2970413.9278729097</v>
      </c>
      <c r="AV31" s="14">
        <f t="shared" si="1"/>
        <v>2977014.8477126276</v>
      </c>
      <c r="AW31" s="14">
        <f t="shared" si="1"/>
        <v>2983630.4362631</v>
      </c>
      <c r="AX31" s="14">
        <f t="shared" si="1"/>
        <v>2990260.726121462</v>
      </c>
      <c r="AY31" s="14">
        <f t="shared" si="1"/>
        <v>2996905.749957287</v>
      </c>
      <c r="AZ31" s="14">
        <f t="shared" si="1"/>
        <v>3003565.540512748</v>
      </c>
      <c r="BA31" s="14">
        <f t="shared" si="1"/>
        <v>3010240.130602776</v>
      </c>
      <c r="BB31" s="14">
        <f t="shared" si="1"/>
        <v>3016929.5531152263</v>
      </c>
      <c r="BC31" s="14">
        <f t="shared" si="1"/>
        <v>3023633.841011038</v>
      </c>
      <c r="BD31" s="14">
        <f t="shared" si="1"/>
        <v>3030353.0273243957</v>
      </c>
      <c r="BE31" s="14">
        <f t="shared" si="1"/>
        <v>3037087.1451628944</v>
      </c>
      <c r="BF31" s="14">
        <f t="shared" si="1"/>
        <v>3043836.227707701</v>
      </c>
      <c r="BG31" s="14">
        <f t="shared" si="1"/>
        <v>3050600.3082137182</v>
      </c>
      <c r="BH31" s="14">
        <f t="shared" si="1"/>
        <v>3057379.420009749</v>
      </c>
      <c r="BI31" s="14">
        <f t="shared" si="1"/>
        <v>3064173.59649866</v>
      </c>
      <c r="BJ31" s="14">
        <f t="shared" si="1"/>
        <v>3070982.871157546</v>
      </c>
      <c r="BK31" s="14">
        <f t="shared" si="1"/>
        <v>3077807.2775378963</v>
      </c>
    </row>
    <row r="32" spans="1:63" ht="12.75">
      <c r="A32" s="15" t="s">
        <v>9</v>
      </c>
      <c r="B32" s="15"/>
      <c r="C32" s="15"/>
      <c r="D32" s="14">
        <f>Growth_Rate*D31</f>
        <v>81000</v>
      </c>
      <c r="E32" s="14">
        <f>Growth_Rate*E31</f>
        <v>81180</v>
      </c>
      <c r="F32" s="14">
        <f>Growth_Rate*F31</f>
        <v>81360.40000000001</v>
      </c>
      <c r="G32" s="14">
        <f>Growth_Rate*G31</f>
        <v>81541.20088888888</v>
      </c>
      <c r="H32" s="14">
        <f>Growth_Rate*H31</f>
        <v>81722.40355753087</v>
      </c>
      <c r="I32" s="14">
        <f aca="true" t="shared" si="2" ref="I32:BK32">Growth_Rate*I31</f>
        <v>81904.00889876983</v>
      </c>
      <c r="J32" s="14">
        <f t="shared" si="2"/>
        <v>82086.01780743376</v>
      </c>
      <c r="K32" s="14">
        <f t="shared" si="2"/>
        <v>82268.43118033918</v>
      </c>
      <c r="L32" s="14">
        <f t="shared" si="2"/>
        <v>82451.24991629549</v>
      </c>
      <c r="M32" s="14">
        <f t="shared" si="2"/>
        <v>82634.47491610948</v>
      </c>
      <c r="N32" s="14">
        <f t="shared" si="2"/>
        <v>82818.10708258972</v>
      </c>
      <c r="O32" s="14">
        <f t="shared" si="2"/>
        <v>83002.14732055103</v>
      </c>
      <c r="P32" s="14">
        <f t="shared" si="2"/>
        <v>83186.5965368189</v>
      </c>
      <c r="Q32" s="14">
        <f t="shared" si="2"/>
        <v>83371.45564023407</v>
      </c>
      <c r="R32" s="14">
        <f t="shared" si="2"/>
        <v>83556.72554165681</v>
      </c>
      <c r="S32" s="14">
        <f t="shared" si="2"/>
        <v>83742.4071539716</v>
      </c>
      <c r="T32" s="14">
        <f t="shared" si="2"/>
        <v>83928.50139209154</v>
      </c>
      <c r="U32" s="14">
        <f t="shared" si="2"/>
        <v>84115.00917296285</v>
      </c>
      <c r="V32" s="14">
        <f t="shared" si="2"/>
        <v>84301.93141556943</v>
      </c>
      <c r="W32" s="14">
        <f t="shared" si="2"/>
        <v>84489.26904093738</v>
      </c>
      <c r="X32" s="14">
        <f t="shared" si="2"/>
        <v>84677.02297213946</v>
      </c>
      <c r="Y32" s="14">
        <f t="shared" si="2"/>
        <v>84865.19413429976</v>
      </c>
      <c r="Z32" s="14">
        <f t="shared" si="2"/>
        <v>85053.7834545982</v>
      </c>
      <c r="AA32" s="14">
        <f t="shared" si="2"/>
        <v>85242.7918622751</v>
      </c>
      <c r="AB32" s="14">
        <f t="shared" si="2"/>
        <v>85432.2202886357</v>
      </c>
      <c r="AC32" s="14">
        <f t="shared" si="2"/>
        <v>85622.0696670549</v>
      </c>
      <c r="AD32" s="14">
        <f t="shared" si="2"/>
        <v>85812.34093298168</v>
      </c>
      <c r="AE32" s="14">
        <f t="shared" si="2"/>
        <v>86003.03502394386</v>
      </c>
      <c r="AF32" s="14">
        <f t="shared" si="2"/>
        <v>86194.15287955262</v>
      </c>
      <c r="AG32" s="14">
        <f t="shared" si="2"/>
        <v>86385.69544150718</v>
      </c>
      <c r="AH32" s="14">
        <f t="shared" si="2"/>
        <v>86577.66365359942</v>
      </c>
      <c r="AI32" s="14">
        <f t="shared" si="2"/>
        <v>86770.05846171852</v>
      </c>
      <c r="AJ32" s="14">
        <f t="shared" si="2"/>
        <v>86962.88081385569</v>
      </c>
      <c r="AK32" s="14">
        <f t="shared" si="2"/>
        <v>87156.1316601087</v>
      </c>
      <c r="AL32" s="14">
        <f t="shared" si="2"/>
        <v>87349.81195268674</v>
      </c>
      <c r="AM32" s="14">
        <f t="shared" si="2"/>
        <v>87543.92264591494</v>
      </c>
      <c r="AN32" s="14">
        <f t="shared" si="2"/>
        <v>87738.46469623919</v>
      </c>
      <c r="AO32" s="14">
        <f t="shared" si="2"/>
        <v>87933.43906223083</v>
      </c>
      <c r="AP32" s="14">
        <f t="shared" si="2"/>
        <v>88128.84670459133</v>
      </c>
      <c r="AQ32" s="14">
        <f t="shared" si="2"/>
        <v>88324.6885861571</v>
      </c>
      <c r="AR32" s="14">
        <f t="shared" si="2"/>
        <v>88520.96567190412</v>
      </c>
      <c r="AS32" s="14">
        <f t="shared" si="2"/>
        <v>88717.67892895278</v>
      </c>
      <c r="AT32" s="14">
        <f t="shared" si="2"/>
        <v>88914.82932657268</v>
      </c>
      <c r="AU32" s="14">
        <f t="shared" si="2"/>
        <v>89112.41783618729</v>
      </c>
      <c r="AV32" s="14">
        <f t="shared" si="2"/>
        <v>89310.44543137883</v>
      </c>
      <c r="AW32" s="14">
        <f t="shared" si="2"/>
        <v>89508.91308789299</v>
      </c>
      <c r="AX32" s="14">
        <f t="shared" si="2"/>
        <v>89707.82178364386</v>
      </c>
      <c r="AY32" s="14">
        <f t="shared" si="2"/>
        <v>89907.17249871862</v>
      </c>
      <c r="AZ32" s="14">
        <f t="shared" si="2"/>
        <v>90106.96621538243</v>
      </c>
      <c r="BA32" s="14">
        <f t="shared" si="2"/>
        <v>90307.20391808328</v>
      </c>
      <c r="BB32" s="14">
        <f t="shared" si="2"/>
        <v>90507.88659345679</v>
      </c>
      <c r="BC32" s="14">
        <f t="shared" si="2"/>
        <v>90709.01523033113</v>
      </c>
      <c r="BD32" s="14">
        <f t="shared" si="2"/>
        <v>90910.59081973186</v>
      </c>
      <c r="BE32" s="14">
        <f t="shared" si="2"/>
        <v>91112.61435488683</v>
      </c>
      <c r="BF32" s="14">
        <f t="shared" si="2"/>
        <v>91315.08683123102</v>
      </c>
      <c r="BG32" s="14">
        <f t="shared" si="2"/>
        <v>91518.00924641154</v>
      </c>
      <c r="BH32" s="14">
        <f t="shared" si="2"/>
        <v>91721.38260029246</v>
      </c>
      <c r="BI32" s="14">
        <f t="shared" si="2"/>
        <v>91925.20789495979</v>
      </c>
      <c r="BJ32" s="14">
        <f t="shared" si="2"/>
        <v>92129.48613472638</v>
      </c>
      <c r="BK32" s="14">
        <f t="shared" si="2"/>
        <v>92334.21832613689</v>
      </c>
    </row>
    <row r="33" spans="1:63" ht="12.75">
      <c r="A33" s="15" t="s">
        <v>10</v>
      </c>
      <c r="B33" s="15"/>
      <c r="C33" s="15"/>
      <c r="D33" s="14">
        <f>(1-Renewal_Rate)*D31/Renewal_Term_In_Months</f>
        <v>75000</v>
      </c>
      <c r="E33" s="14">
        <f>(1-Renewal_Rate)*E31/Renewal_Term_In_Months</f>
        <v>75166.66666666667</v>
      </c>
      <c r="F33" s="14">
        <f>(1-Renewal_Rate)*F31/Renewal_Term_In_Months</f>
        <v>75333.70370370371</v>
      </c>
      <c r="G33" s="14">
        <f>(1-Renewal_Rate)*G31/Renewal_Term_In_Months</f>
        <v>75501.11193415638</v>
      </c>
      <c r="H33" s="14">
        <f>(1-Renewal_Rate)*H31/Renewal_Term_In_Months</f>
        <v>75668.89218289896</v>
      </c>
      <c r="I33" s="14">
        <f aca="true" t="shared" si="3" ref="I33:BK33">(1-Renewal_Rate)*I31/Renewal_Term_In_Months</f>
        <v>75837.04527663873</v>
      </c>
      <c r="J33" s="14">
        <f t="shared" si="3"/>
        <v>76005.57204392015</v>
      </c>
      <c r="K33" s="14">
        <f t="shared" si="3"/>
        <v>76174.47331512888</v>
      </c>
      <c r="L33" s="14">
        <f t="shared" si="3"/>
        <v>76343.74992249583</v>
      </c>
      <c r="M33" s="14">
        <f t="shared" si="3"/>
        <v>76513.40270010137</v>
      </c>
      <c r="N33" s="14">
        <f t="shared" si="3"/>
        <v>76683.43248387937</v>
      </c>
      <c r="O33" s="14">
        <f t="shared" si="3"/>
        <v>76853.84011162132</v>
      </c>
      <c r="P33" s="14">
        <f t="shared" si="3"/>
        <v>77024.62642298048</v>
      </c>
      <c r="Q33" s="14">
        <f t="shared" si="3"/>
        <v>77195.79225947599</v>
      </c>
      <c r="R33" s="14">
        <f t="shared" si="3"/>
        <v>77367.33846449705</v>
      </c>
      <c r="S33" s="14">
        <f t="shared" si="3"/>
        <v>77539.26588330703</v>
      </c>
      <c r="T33" s="14">
        <f t="shared" si="3"/>
        <v>77711.57536304771</v>
      </c>
      <c r="U33" s="14">
        <f t="shared" si="3"/>
        <v>77884.26775274338</v>
      </c>
      <c r="V33" s="14">
        <f t="shared" si="3"/>
        <v>78057.34390330504</v>
      </c>
      <c r="W33" s="14">
        <f t="shared" si="3"/>
        <v>78230.8046675346</v>
      </c>
      <c r="X33" s="14">
        <f t="shared" si="3"/>
        <v>78404.65090012913</v>
      </c>
      <c r="Y33" s="14">
        <f t="shared" si="3"/>
        <v>78578.88345768496</v>
      </c>
      <c r="Z33" s="14">
        <f t="shared" si="3"/>
        <v>78753.50319870205</v>
      </c>
      <c r="AA33" s="14">
        <f t="shared" si="3"/>
        <v>78928.51098358806</v>
      </c>
      <c r="AB33" s="14">
        <f t="shared" si="3"/>
        <v>79103.9076746627</v>
      </c>
      <c r="AC33" s="14">
        <f t="shared" si="3"/>
        <v>79279.69413616194</v>
      </c>
      <c r="AD33" s="14">
        <f t="shared" si="3"/>
        <v>79455.8712342423</v>
      </c>
      <c r="AE33" s="14">
        <f t="shared" si="3"/>
        <v>79632.43983698505</v>
      </c>
      <c r="AF33" s="14">
        <f t="shared" si="3"/>
        <v>79809.40081440058</v>
      </c>
      <c r="AG33" s="14">
        <f t="shared" si="3"/>
        <v>79986.75503843259</v>
      </c>
      <c r="AH33" s="14">
        <f t="shared" si="3"/>
        <v>80164.50338296243</v>
      </c>
      <c r="AI33" s="14">
        <f t="shared" si="3"/>
        <v>80342.64672381345</v>
      </c>
      <c r="AJ33" s="14">
        <f t="shared" si="3"/>
        <v>80521.18593875527</v>
      </c>
      <c r="AK33" s="14">
        <f t="shared" si="3"/>
        <v>80700.12190750806</v>
      </c>
      <c r="AL33" s="14">
        <f t="shared" si="3"/>
        <v>80879.45551174699</v>
      </c>
      <c r="AM33" s="14">
        <f t="shared" si="3"/>
        <v>81059.18763510643</v>
      </c>
      <c r="AN33" s="14">
        <f t="shared" si="3"/>
        <v>81239.31916318444</v>
      </c>
      <c r="AO33" s="14">
        <f t="shared" si="3"/>
        <v>81419.85098354706</v>
      </c>
      <c r="AP33" s="14">
        <f t="shared" si="3"/>
        <v>81600.78398573272</v>
      </c>
      <c r="AQ33" s="14">
        <f t="shared" si="3"/>
        <v>81782.11906125658</v>
      </c>
      <c r="AR33" s="14">
        <f t="shared" si="3"/>
        <v>81963.85710361492</v>
      </c>
      <c r="AS33" s="14">
        <f t="shared" si="3"/>
        <v>82145.99900828961</v>
      </c>
      <c r="AT33" s="14">
        <f t="shared" si="3"/>
        <v>82328.54567275249</v>
      </c>
      <c r="AU33" s="14">
        <f t="shared" si="3"/>
        <v>82511.49799646971</v>
      </c>
      <c r="AV33" s="14">
        <f t="shared" si="3"/>
        <v>82694.85688090633</v>
      </c>
      <c r="AW33" s="14">
        <f t="shared" si="3"/>
        <v>82878.62322953055</v>
      </c>
      <c r="AX33" s="14">
        <f t="shared" si="3"/>
        <v>83062.79794781838</v>
      </c>
      <c r="AY33" s="14">
        <f t="shared" si="3"/>
        <v>83247.38194325798</v>
      </c>
      <c r="AZ33" s="14">
        <f t="shared" si="3"/>
        <v>83432.37612535412</v>
      </c>
      <c r="BA33" s="14">
        <f t="shared" si="3"/>
        <v>83617.78140563268</v>
      </c>
      <c r="BB33" s="14">
        <f t="shared" si="3"/>
        <v>83803.59869764518</v>
      </c>
      <c r="BC33" s="14">
        <f t="shared" si="3"/>
        <v>83989.82891697327</v>
      </c>
      <c r="BD33" s="14">
        <f t="shared" si="3"/>
        <v>84176.47298123321</v>
      </c>
      <c r="BE33" s="14">
        <f t="shared" si="3"/>
        <v>84363.5318100804</v>
      </c>
      <c r="BF33" s="14">
        <f t="shared" si="3"/>
        <v>84551.00632521391</v>
      </c>
      <c r="BG33" s="14">
        <f t="shared" si="3"/>
        <v>84738.89745038106</v>
      </c>
      <c r="BH33" s="14">
        <f t="shared" si="3"/>
        <v>84927.20611138192</v>
      </c>
      <c r="BI33" s="14">
        <f t="shared" si="3"/>
        <v>85115.93323607388</v>
      </c>
      <c r="BJ33" s="14">
        <f t="shared" si="3"/>
        <v>85305.07975437627</v>
      </c>
      <c r="BK33" s="14">
        <f t="shared" si="3"/>
        <v>85494.64659827489</v>
      </c>
    </row>
    <row r="34" spans="1:63" ht="12.75">
      <c r="A34" s="15" t="s">
        <v>12</v>
      </c>
      <c r="B34" s="15"/>
      <c r="C34" s="15"/>
      <c r="D34" s="14">
        <f>Renewal_Rate*D31/Renewal_Term_In_Months</f>
        <v>75000</v>
      </c>
      <c r="E34" s="14">
        <f>Renewal_Rate*E31/Renewal_Term_In_Months</f>
        <v>75166.66666666667</v>
      </c>
      <c r="F34" s="14">
        <f>Renewal_Rate*F31/Renewal_Term_In_Months</f>
        <v>75333.70370370371</v>
      </c>
      <c r="G34" s="14">
        <f>Renewal_Rate*G31/Renewal_Term_In_Months</f>
        <v>75501.11193415638</v>
      </c>
      <c r="H34" s="14">
        <f>Renewal_Rate*H31/Renewal_Term_In_Months</f>
        <v>75668.89218289896</v>
      </c>
      <c r="I34" s="14">
        <f aca="true" t="shared" si="4" ref="I34:BK34">Renewal_Rate*I31/Renewal_Term_In_Months</f>
        <v>75837.04527663873</v>
      </c>
      <c r="J34" s="14">
        <f t="shared" si="4"/>
        <v>76005.57204392015</v>
      </c>
      <c r="K34" s="14">
        <f t="shared" si="4"/>
        <v>76174.47331512888</v>
      </c>
      <c r="L34" s="14">
        <f t="shared" si="4"/>
        <v>76343.74992249583</v>
      </c>
      <c r="M34" s="14">
        <f t="shared" si="4"/>
        <v>76513.40270010137</v>
      </c>
      <c r="N34" s="14">
        <f t="shared" si="4"/>
        <v>76683.43248387937</v>
      </c>
      <c r="O34" s="14">
        <f t="shared" si="4"/>
        <v>76853.84011162132</v>
      </c>
      <c r="P34" s="14">
        <f t="shared" si="4"/>
        <v>77024.62642298048</v>
      </c>
      <c r="Q34" s="14">
        <f t="shared" si="4"/>
        <v>77195.79225947599</v>
      </c>
      <c r="R34" s="14">
        <f t="shared" si="4"/>
        <v>77367.33846449705</v>
      </c>
      <c r="S34" s="14">
        <f t="shared" si="4"/>
        <v>77539.26588330703</v>
      </c>
      <c r="T34" s="14">
        <f t="shared" si="4"/>
        <v>77711.57536304771</v>
      </c>
      <c r="U34" s="14">
        <f t="shared" si="4"/>
        <v>77884.26775274338</v>
      </c>
      <c r="V34" s="14">
        <f t="shared" si="4"/>
        <v>78057.34390330504</v>
      </c>
      <c r="W34" s="14">
        <f t="shared" si="4"/>
        <v>78230.8046675346</v>
      </c>
      <c r="X34" s="14">
        <f t="shared" si="4"/>
        <v>78404.65090012913</v>
      </c>
      <c r="Y34" s="14">
        <f t="shared" si="4"/>
        <v>78578.88345768496</v>
      </c>
      <c r="Z34" s="14">
        <f t="shared" si="4"/>
        <v>78753.50319870205</v>
      </c>
      <c r="AA34" s="14">
        <f t="shared" si="4"/>
        <v>78928.51098358806</v>
      </c>
      <c r="AB34" s="14">
        <f t="shared" si="4"/>
        <v>79103.9076746627</v>
      </c>
      <c r="AC34" s="14">
        <f t="shared" si="4"/>
        <v>79279.69413616194</v>
      </c>
      <c r="AD34" s="14">
        <f t="shared" si="4"/>
        <v>79455.8712342423</v>
      </c>
      <c r="AE34" s="14">
        <f t="shared" si="4"/>
        <v>79632.43983698505</v>
      </c>
      <c r="AF34" s="14">
        <f t="shared" si="4"/>
        <v>79809.40081440058</v>
      </c>
      <c r="AG34" s="14">
        <f t="shared" si="4"/>
        <v>79986.75503843259</v>
      </c>
      <c r="AH34" s="14">
        <f t="shared" si="4"/>
        <v>80164.50338296243</v>
      </c>
      <c r="AI34" s="14">
        <f t="shared" si="4"/>
        <v>80342.64672381345</v>
      </c>
      <c r="AJ34" s="14">
        <f t="shared" si="4"/>
        <v>80521.18593875527</v>
      </c>
      <c r="AK34" s="14">
        <f t="shared" si="4"/>
        <v>80700.12190750806</v>
      </c>
      <c r="AL34" s="14">
        <f t="shared" si="4"/>
        <v>80879.45551174699</v>
      </c>
      <c r="AM34" s="14">
        <f t="shared" si="4"/>
        <v>81059.18763510643</v>
      </c>
      <c r="AN34" s="14">
        <f t="shared" si="4"/>
        <v>81239.31916318444</v>
      </c>
      <c r="AO34" s="14">
        <f t="shared" si="4"/>
        <v>81419.85098354706</v>
      </c>
      <c r="AP34" s="14">
        <f t="shared" si="4"/>
        <v>81600.78398573272</v>
      </c>
      <c r="AQ34" s="14">
        <f t="shared" si="4"/>
        <v>81782.11906125658</v>
      </c>
      <c r="AR34" s="14">
        <f t="shared" si="4"/>
        <v>81963.85710361492</v>
      </c>
      <c r="AS34" s="14">
        <f t="shared" si="4"/>
        <v>82145.99900828961</v>
      </c>
      <c r="AT34" s="14">
        <f t="shared" si="4"/>
        <v>82328.54567275249</v>
      </c>
      <c r="AU34" s="14">
        <f t="shared" si="4"/>
        <v>82511.49799646971</v>
      </c>
      <c r="AV34" s="14">
        <f t="shared" si="4"/>
        <v>82694.85688090633</v>
      </c>
      <c r="AW34" s="14">
        <f t="shared" si="4"/>
        <v>82878.62322953055</v>
      </c>
      <c r="AX34" s="14">
        <f t="shared" si="4"/>
        <v>83062.79794781838</v>
      </c>
      <c r="AY34" s="14">
        <f t="shared" si="4"/>
        <v>83247.38194325798</v>
      </c>
      <c r="AZ34" s="14">
        <f t="shared" si="4"/>
        <v>83432.37612535412</v>
      </c>
      <c r="BA34" s="14">
        <f t="shared" si="4"/>
        <v>83617.78140563268</v>
      </c>
      <c r="BB34" s="14">
        <f t="shared" si="4"/>
        <v>83803.59869764518</v>
      </c>
      <c r="BC34" s="14">
        <f t="shared" si="4"/>
        <v>83989.82891697327</v>
      </c>
      <c r="BD34" s="14">
        <f t="shared" si="4"/>
        <v>84176.47298123321</v>
      </c>
      <c r="BE34" s="14">
        <f t="shared" si="4"/>
        <v>84363.5318100804</v>
      </c>
      <c r="BF34" s="14">
        <f t="shared" si="4"/>
        <v>84551.00632521391</v>
      </c>
      <c r="BG34" s="14">
        <f t="shared" si="4"/>
        <v>84738.89745038106</v>
      </c>
      <c r="BH34" s="14">
        <f t="shared" si="4"/>
        <v>84927.20611138192</v>
      </c>
      <c r="BI34" s="14">
        <f t="shared" si="4"/>
        <v>85115.93323607388</v>
      </c>
      <c r="BJ34" s="14">
        <f t="shared" si="4"/>
        <v>85305.07975437627</v>
      </c>
      <c r="BK34" s="14">
        <f t="shared" si="4"/>
        <v>85494.64659827489</v>
      </c>
    </row>
    <row r="35" spans="1:63" ht="12.75">
      <c r="A35" s="15" t="s">
        <v>11</v>
      </c>
      <c r="B35" s="14"/>
      <c r="C35" s="14"/>
      <c r="D35" s="14">
        <f>D31+D32-D33</f>
        <v>2706000</v>
      </c>
      <c r="E35" s="14">
        <f>E31+E32-E33</f>
        <v>2712013.3333333335</v>
      </c>
      <c r="F35" s="14">
        <f>F31+F32-F33</f>
        <v>2718040.0296296296</v>
      </c>
      <c r="G35" s="14">
        <f>G31+G32-G33</f>
        <v>2724080.1185843623</v>
      </c>
      <c r="H35" s="14">
        <f>H31+H32-H33</f>
        <v>2730133.629958994</v>
      </c>
      <c r="I35" s="14">
        <f aca="true" t="shared" si="5" ref="I35:BK35">I31+I32-I33</f>
        <v>2736200.5935811256</v>
      </c>
      <c r="J35" s="14">
        <f t="shared" si="5"/>
        <v>2742281.0393446395</v>
      </c>
      <c r="K35" s="14">
        <f t="shared" si="5"/>
        <v>2748374.99720985</v>
      </c>
      <c r="L35" s="14">
        <f t="shared" si="5"/>
        <v>2754482.4972036495</v>
      </c>
      <c r="M35" s="14">
        <f t="shared" si="5"/>
        <v>2760603.5694196573</v>
      </c>
      <c r="N35" s="14">
        <f t="shared" si="5"/>
        <v>2766738.2440183675</v>
      </c>
      <c r="O35" s="14">
        <f t="shared" si="5"/>
        <v>2772886.551227297</v>
      </c>
      <c r="P35" s="14">
        <f t="shared" si="5"/>
        <v>2779048.5213411357</v>
      </c>
      <c r="Q35" s="14">
        <f t="shared" si="5"/>
        <v>2785224.1847218936</v>
      </c>
      <c r="R35" s="14">
        <f t="shared" si="5"/>
        <v>2791413.5717990533</v>
      </c>
      <c r="S35" s="14">
        <f t="shared" si="5"/>
        <v>2797616.713069718</v>
      </c>
      <c r="T35" s="14">
        <f t="shared" si="5"/>
        <v>2803833.6390987616</v>
      </c>
      <c r="U35" s="14">
        <f t="shared" si="5"/>
        <v>2810064.3805189813</v>
      </c>
      <c r="V35" s="14">
        <f t="shared" si="5"/>
        <v>2816308.9680312457</v>
      </c>
      <c r="W35" s="14">
        <f t="shared" si="5"/>
        <v>2822567.4324046485</v>
      </c>
      <c r="X35" s="14">
        <f t="shared" si="5"/>
        <v>2828839.804476659</v>
      </c>
      <c r="Y35" s="14">
        <f t="shared" si="5"/>
        <v>2835126.1151532736</v>
      </c>
      <c r="Z35" s="14">
        <f t="shared" si="5"/>
        <v>2841426.39540917</v>
      </c>
      <c r="AA35" s="14">
        <f t="shared" si="5"/>
        <v>2847740.676287857</v>
      </c>
      <c r="AB35" s="14">
        <f t="shared" si="5"/>
        <v>2854068.98890183</v>
      </c>
      <c r="AC35" s="14">
        <f t="shared" si="5"/>
        <v>2860411.364432723</v>
      </c>
      <c r="AD35" s="14">
        <f t="shared" si="5"/>
        <v>2866767.834131462</v>
      </c>
      <c r="AE35" s="14">
        <f t="shared" si="5"/>
        <v>2873138.429318421</v>
      </c>
      <c r="AF35" s="14">
        <f t="shared" si="5"/>
        <v>2879523.181383573</v>
      </c>
      <c r="AG35" s="14">
        <f t="shared" si="5"/>
        <v>2885922.1217866475</v>
      </c>
      <c r="AH35" s="14">
        <f t="shared" si="5"/>
        <v>2892335.2820572844</v>
      </c>
      <c r="AI35" s="14">
        <f t="shared" si="5"/>
        <v>2898762.6937951897</v>
      </c>
      <c r="AJ35" s="14">
        <f t="shared" si="5"/>
        <v>2905204.3886702904</v>
      </c>
      <c r="AK35" s="14">
        <f t="shared" si="5"/>
        <v>2911660.3984228913</v>
      </c>
      <c r="AL35" s="14">
        <f t="shared" si="5"/>
        <v>2918130.754863831</v>
      </c>
      <c r="AM35" s="14">
        <f t="shared" si="5"/>
        <v>2924615.4898746395</v>
      </c>
      <c r="AN35" s="14">
        <f t="shared" si="5"/>
        <v>2931114.635407694</v>
      </c>
      <c r="AO35" s="14">
        <f t="shared" si="5"/>
        <v>2937628.223486378</v>
      </c>
      <c r="AP35" s="14">
        <f t="shared" si="5"/>
        <v>2944156.286205237</v>
      </c>
      <c r="AQ35" s="14">
        <f t="shared" si="5"/>
        <v>2950698.8557301373</v>
      </c>
      <c r="AR35" s="14">
        <f t="shared" si="5"/>
        <v>2957255.964298426</v>
      </c>
      <c r="AS35" s="14">
        <f t="shared" si="5"/>
        <v>2963827.6442190893</v>
      </c>
      <c r="AT35" s="14">
        <f t="shared" si="5"/>
        <v>2970413.9278729097</v>
      </c>
      <c r="AU35" s="14">
        <f t="shared" si="5"/>
        <v>2977014.8477126276</v>
      </c>
      <c r="AV35" s="14">
        <f t="shared" si="5"/>
        <v>2983630.4362631</v>
      </c>
      <c r="AW35" s="14">
        <f t="shared" si="5"/>
        <v>2990260.726121462</v>
      </c>
      <c r="AX35" s="14">
        <f t="shared" si="5"/>
        <v>2996905.749957287</v>
      </c>
      <c r="AY35" s="14">
        <f t="shared" si="5"/>
        <v>3003565.540512748</v>
      </c>
      <c r="AZ35" s="14">
        <f t="shared" si="5"/>
        <v>3010240.130602776</v>
      </c>
      <c r="BA35" s="14">
        <f t="shared" si="5"/>
        <v>3016929.5531152263</v>
      </c>
      <c r="BB35" s="14">
        <f t="shared" si="5"/>
        <v>3023633.841011038</v>
      </c>
      <c r="BC35" s="14">
        <f t="shared" si="5"/>
        <v>3030353.0273243957</v>
      </c>
      <c r="BD35" s="14">
        <f t="shared" si="5"/>
        <v>3037087.1451628944</v>
      </c>
      <c r="BE35" s="14">
        <f t="shared" si="5"/>
        <v>3043836.227707701</v>
      </c>
      <c r="BF35" s="14">
        <f t="shared" si="5"/>
        <v>3050600.3082137182</v>
      </c>
      <c r="BG35" s="14">
        <f t="shared" si="5"/>
        <v>3057379.420009749</v>
      </c>
      <c r="BH35" s="14">
        <f t="shared" si="5"/>
        <v>3064173.59649866</v>
      </c>
      <c r="BI35" s="14">
        <f t="shared" si="5"/>
        <v>3070982.871157546</v>
      </c>
      <c r="BJ35" s="14">
        <f t="shared" si="5"/>
        <v>3077807.2775378963</v>
      </c>
      <c r="BK35" s="14">
        <f t="shared" si="5"/>
        <v>3084646.8492657584</v>
      </c>
    </row>
    <row r="36" spans="1:63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spans="1:63" ht="12.75">
      <c r="A37" s="15" t="s">
        <v>13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</row>
    <row r="38" spans="1:63" ht="12.75">
      <c r="A38" s="18" t="s">
        <v>14</v>
      </c>
      <c r="B38" s="15"/>
      <c r="C38" s="15"/>
      <c r="D38" s="19">
        <f>D32*Registration_Fee</f>
        <v>400950</v>
      </c>
      <c r="E38" s="19">
        <f>E32*Registration_Fee</f>
        <v>401841</v>
      </c>
      <c r="F38" s="19">
        <f>F32*Registration_Fee</f>
        <v>402733.98000000004</v>
      </c>
      <c r="G38" s="19">
        <f>G32*Registration_Fee</f>
        <v>403628.9444</v>
      </c>
      <c r="H38" s="19">
        <f>H32*Registration_Fee</f>
        <v>404525.8976097778</v>
      </c>
      <c r="I38" s="19">
        <f aca="true" t="shared" si="6" ref="I38:BK38">I32*Registration_Fee</f>
        <v>405424.84404891066</v>
      </c>
      <c r="J38" s="19">
        <f t="shared" si="6"/>
        <v>406325.7881467971</v>
      </c>
      <c r="K38" s="19">
        <f t="shared" si="6"/>
        <v>407228.7343426789</v>
      </c>
      <c r="L38" s="19">
        <f t="shared" si="6"/>
        <v>408133.6870856627</v>
      </c>
      <c r="M38" s="19">
        <f t="shared" si="6"/>
        <v>409040.65083474194</v>
      </c>
      <c r="N38" s="19">
        <f t="shared" si="6"/>
        <v>409949.63005881914</v>
      </c>
      <c r="O38" s="19">
        <f t="shared" si="6"/>
        <v>410860.6292367276</v>
      </c>
      <c r="P38" s="19">
        <f t="shared" si="6"/>
        <v>411773.6528572536</v>
      </c>
      <c r="Q38" s="19">
        <f t="shared" si="6"/>
        <v>412688.7054191586</v>
      </c>
      <c r="R38" s="19">
        <f t="shared" si="6"/>
        <v>413605.7914312012</v>
      </c>
      <c r="S38" s="19">
        <f t="shared" si="6"/>
        <v>414524.9154121594</v>
      </c>
      <c r="T38" s="19">
        <f t="shared" si="6"/>
        <v>415446.0818908531</v>
      </c>
      <c r="U38" s="19">
        <f t="shared" si="6"/>
        <v>416369.2954061661</v>
      </c>
      <c r="V38" s="19">
        <f t="shared" si="6"/>
        <v>417294.5605070687</v>
      </c>
      <c r="W38" s="19">
        <f t="shared" si="6"/>
        <v>418221.88175264</v>
      </c>
      <c r="X38" s="19">
        <f t="shared" si="6"/>
        <v>419151.2637120903</v>
      </c>
      <c r="Y38" s="19">
        <f t="shared" si="6"/>
        <v>420082.71096478385</v>
      </c>
      <c r="Z38" s="19">
        <f t="shared" si="6"/>
        <v>421016.2281002611</v>
      </c>
      <c r="AA38" s="19">
        <f t="shared" si="6"/>
        <v>421951.8197182618</v>
      </c>
      <c r="AB38" s="19">
        <f t="shared" si="6"/>
        <v>422889.49042874674</v>
      </c>
      <c r="AC38" s="19">
        <f t="shared" si="6"/>
        <v>423829.24485192174</v>
      </c>
      <c r="AD38" s="19">
        <f t="shared" si="6"/>
        <v>424771.0876182593</v>
      </c>
      <c r="AE38" s="19">
        <f t="shared" si="6"/>
        <v>425715.0233685221</v>
      </c>
      <c r="AF38" s="19">
        <f t="shared" si="6"/>
        <v>426661.0567537855</v>
      </c>
      <c r="AG38" s="19">
        <f t="shared" si="6"/>
        <v>427609.1924354606</v>
      </c>
      <c r="AH38" s="19">
        <f t="shared" si="6"/>
        <v>428559.4350853171</v>
      </c>
      <c r="AI38" s="19">
        <f t="shared" si="6"/>
        <v>429511.7893855067</v>
      </c>
      <c r="AJ38" s="19">
        <f t="shared" si="6"/>
        <v>430466.2600285857</v>
      </c>
      <c r="AK38" s="19">
        <f t="shared" si="6"/>
        <v>431422.8517175381</v>
      </c>
      <c r="AL38" s="19">
        <f t="shared" si="6"/>
        <v>432381.56916579936</v>
      </c>
      <c r="AM38" s="19">
        <f t="shared" si="6"/>
        <v>433342.4170972789</v>
      </c>
      <c r="AN38" s="19">
        <f t="shared" si="6"/>
        <v>434305.400246384</v>
      </c>
      <c r="AO38" s="19">
        <f t="shared" si="6"/>
        <v>435270.5233580426</v>
      </c>
      <c r="AP38" s="19">
        <f t="shared" si="6"/>
        <v>436237.79118772707</v>
      </c>
      <c r="AQ38" s="19">
        <f t="shared" si="6"/>
        <v>437207.20850147767</v>
      </c>
      <c r="AR38" s="19">
        <f t="shared" si="6"/>
        <v>438178.7800759254</v>
      </c>
      <c r="AS38" s="19">
        <f t="shared" si="6"/>
        <v>439152.51069831627</v>
      </c>
      <c r="AT38" s="19">
        <f t="shared" si="6"/>
        <v>440128.40516653477</v>
      </c>
      <c r="AU38" s="19">
        <f t="shared" si="6"/>
        <v>441106.4682891271</v>
      </c>
      <c r="AV38" s="19">
        <f t="shared" si="6"/>
        <v>442086.7048853252</v>
      </c>
      <c r="AW38" s="19">
        <f t="shared" si="6"/>
        <v>443069.1197850703</v>
      </c>
      <c r="AX38" s="19">
        <f t="shared" si="6"/>
        <v>444053.7178290371</v>
      </c>
      <c r="AY38" s="19">
        <f t="shared" si="6"/>
        <v>445040.50386865716</v>
      </c>
      <c r="AZ38" s="19">
        <f t="shared" si="6"/>
        <v>446029.48276614305</v>
      </c>
      <c r="BA38" s="19">
        <f t="shared" si="6"/>
        <v>447020.65939451224</v>
      </c>
      <c r="BB38" s="19">
        <f t="shared" si="6"/>
        <v>448014.03863761114</v>
      </c>
      <c r="BC38" s="19">
        <f t="shared" si="6"/>
        <v>449009.6253901391</v>
      </c>
      <c r="BD38" s="19">
        <f t="shared" si="6"/>
        <v>450007.42455767276</v>
      </c>
      <c r="BE38" s="19">
        <f t="shared" si="6"/>
        <v>451007.44105668983</v>
      </c>
      <c r="BF38" s="19">
        <f t="shared" si="6"/>
        <v>452009.6798145936</v>
      </c>
      <c r="BG38" s="19">
        <f t="shared" si="6"/>
        <v>453014.14576973714</v>
      </c>
      <c r="BH38" s="19">
        <f t="shared" si="6"/>
        <v>454020.8438714477</v>
      </c>
      <c r="BI38" s="19">
        <f t="shared" si="6"/>
        <v>455029.779080051</v>
      </c>
      <c r="BJ38" s="19">
        <f t="shared" si="6"/>
        <v>456040.9563668956</v>
      </c>
      <c r="BK38" s="19">
        <f t="shared" si="6"/>
        <v>457054.3807143776</v>
      </c>
    </row>
    <row r="39" spans="1:63" s="7" customFormat="1" ht="12.75">
      <c r="A39" s="20" t="s">
        <v>16</v>
      </c>
      <c r="B39" s="21"/>
      <c r="C39" s="21"/>
      <c r="D39" s="22">
        <f>D34*Renewal_Fee</f>
        <v>371250</v>
      </c>
      <c r="E39" s="22">
        <f>E34*Renewal_Fee</f>
        <v>372075.00000000006</v>
      </c>
      <c r="F39" s="22">
        <f>F34*Renewal_Fee</f>
        <v>372901.8333333334</v>
      </c>
      <c r="G39" s="22">
        <f>G34*Renewal_Fee</f>
        <v>373730.5040740741</v>
      </c>
      <c r="H39" s="22">
        <f>H34*Renewal_Fee</f>
        <v>374561.0163053498</v>
      </c>
      <c r="I39" s="22">
        <f aca="true" t="shared" si="7" ref="I39:BK39">I34*Renewal_Fee</f>
        <v>375393.37411936175</v>
      </c>
      <c r="J39" s="22">
        <f t="shared" si="7"/>
        <v>376227.58161740476</v>
      </c>
      <c r="K39" s="22">
        <f t="shared" si="7"/>
        <v>377063.642909888</v>
      </c>
      <c r="L39" s="22">
        <f t="shared" si="7"/>
        <v>377901.56211635435</v>
      </c>
      <c r="M39" s="22">
        <f t="shared" si="7"/>
        <v>378741.34336550185</v>
      </c>
      <c r="N39" s="22">
        <f t="shared" si="7"/>
        <v>379582.9907952029</v>
      </c>
      <c r="O39" s="22">
        <f t="shared" si="7"/>
        <v>380426.50855252554</v>
      </c>
      <c r="P39" s="22">
        <f t="shared" si="7"/>
        <v>381271.9007937534</v>
      </c>
      <c r="Q39" s="22">
        <f t="shared" si="7"/>
        <v>382119.1716844062</v>
      </c>
      <c r="R39" s="22">
        <f t="shared" si="7"/>
        <v>382968.3253992604</v>
      </c>
      <c r="S39" s="22">
        <f t="shared" si="7"/>
        <v>383819.3661223698</v>
      </c>
      <c r="T39" s="22">
        <f t="shared" si="7"/>
        <v>384672.29804708617</v>
      </c>
      <c r="U39" s="22">
        <f t="shared" si="7"/>
        <v>385527.12537607976</v>
      </c>
      <c r="V39" s="22">
        <f t="shared" si="7"/>
        <v>386383.85232135997</v>
      </c>
      <c r="W39" s="22">
        <f t="shared" si="7"/>
        <v>387242.48310429626</v>
      </c>
      <c r="X39" s="22">
        <f t="shared" si="7"/>
        <v>388103.0219556392</v>
      </c>
      <c r="Y39" s="22">
        <f t="shared" si="7"/>
        <v>388965.4731155406</v>
      </c>
      <c r="Z39" s="22">
        <f t="shared" si="7"/>
        <v>389829.8408335752</v>
      </c>
      <c r="AA39" s="22">
        <f t="shared" si="7"/>
        <v>390696.1293687609</v>
      </c>
      <c r="AB39" s="22">
        <f t="shared" si="7"/>
        <v>391564.34298958036</v>
      </c>
      <c r="AC39" s="22">
        <f t="shared" si="7"/>
        <v>392434.48597400164</v>
      </c>
      <c r="AD39" s="22">
        <f t="shared" si="7"/>
        <v>393306.5626094994</v>
      </c>
      <c r="AE39" s="22">
        <f t="shared" si="7"/>
        <v>394180.577193076</v>
      </c>
      <c r="AF39" s="22">
        <f t="shared" si="7"/>
        <v>395056.5340312829</v>
      </c>
      <c r="AG39" s="22">
        <f t="shared" si="7"/>
        <v>395934.43744024134</v>
      </c>
      <c r="AH39" s="22">
        <f t="shared" si="7"/>
        <v>396814.291745664</v>
      </c>
      <c r="AI39" s="22">
        <f t="shared" si="7"/>
        <v>397696.10128287657</v>
      </c>
      <c r="AJ39" s="22">
        <f t="shared" si="7"/>
        <v>398579.8703968386</v>
      </c>
      <c r="AK39" s="22">
        <f t="shared" si="7"/>
        <v>399465.6034421649</v>
      </c>
      <c r="AL39" s="22">
        <f t="shared" si="7"/>
        <v>400353.3047831476</v>
      </c>
      <c r="AM39" s="22">
        <f t="shared" si="7"/>
        <v>401242.9787937768</v>
      </c>
      <c r="AN39" s="22">
        <f t="shared" si="7"/>
        <v>402134.629857763</v>
      </c>
      <c r="AO39" s="22">
        <f t="shared" si="7"/>
        <v>403028.262368558</v>
      </c>
      <c r="AP39" s="22">
        <f t="shared" si="7"/>
        <v>403923.880729377</v>
      </c>
      <c r="AQ39" s="22">
        <f t="shared" si="7"/>
        <v>404821.4893532201</v>
      </c>
      <c r="AR39" s="22">
        <f t="shared" si="7"/>
        <v>405721.0926628939</v>
      </c>
      <c r="AS39" s="22">
        <f t="shared" si="7"/>
        <v>406622.6950910336</v>
      </c>
      <c r="AT39" s="22">
        <f t="shared" si="7"/>
        <v>407526.3010801248</v>
      </c>
      <c r="AU39" s="22">
        <f t="shared" si="7"/>
        <v>408431.9150825251</v>
      </c>
      <c r="AV39" s="22">
        <f t="shared" si="7"/>
        <v>409339.54156048637</v>
      </c>
      <c r="AW39" s="22">
        <f t="shared" si="7"/>
        <v>410249.18498617626</v>
      </c>
      <c r="AX39" s="22">
        <f t="shared" si="7"/>
        <v>411160.84984170104</v>
      </c>
      <c r="AY39" s="22">
        <f t="shared" si="7"/>
        <v>412074.540619127</v>
      </c>
      <c r="AZ39" s="22">
        <f t="shared" si="7"/>
        <v>412990.26182050287</v>
      </c>
      <c r="BA39" s="22">
        <f t="shared" si="7"/>
        <v>413908.01795788173</v>
      </c>
      <c r="BB39" s="22">
        <f t="shared" si="7"/>
        <v>414827.81355334364</v>
      </c>
      <c r="BC39" s="22">
        <f t="shared" si="7"/>
        <v>415749.6531390177</v>
      </c>
      <c r="BD39" s="22">
        <f t="shared" si="7"/>
        <v>416673.54125710437</v>
      </c>
      <c r="BE39" s="22">
        <f t="shared" si="7"/>
        <v>417599.482459898</v>
      </c>
      <c r="BF39" s="22">
        <f t="shared" si="7"/>
        <v>418527.48130980885</v>
      </c>
      <c r="BG39" s="22">
        <f t="shared" si="7"/>
        <v>419457.54237938626</v>
      </c>
      <c r="BH39" s="22">
        <f t="shared" si="7"/>
        <v>420389.67025134055</v>
      </c>
      <c r="BI39" s="22">
        <f t="shared" si="7"/>
        <v>421323.8695185657</v>
      </c>
      <c r="BJ39" s="22">
        <f t="shared" si="7"/>
        <v>422260.1447841626</v>
      </c>
      <c r="BK39" s="22">
        <f t="shared" si="7"/>
        <v>423198.50066146074</v>
      </c>
    </row>
    <row r="40" spans="1:63" ht="12.75">
      <c r="A40" s="15" t="s">
        <v>17</v>
      </c>
      <c r="B40" s="15"/>
      <c r="C40" s="15"/>
      <c r="D40" s="23">
        <f>SUM(D38:D39)</f>
        <v>772200</v>
      </c>
      <c r="E40" s="23">
        <f>SUM(E38:E39)</f>
        <v>773916</v>
      </c>
      <c r="F40" s="23">
        <f>SUM(F38:F39)</f>
        <v>775635.8133333335</v>
      </c>
      <c r="G40" s="23">
        <f>SUM(G38:G39)</f>
        <v>777359.448474074</v>
      </c>
      <c r="H40" s="23">
        <f>SUM(H38:H39)</f>
        <v>779086.9139151276</v>
      </c>
      <c r="I40" s="23">
        <f aca="true" t="shared" si="8" ref="I40:BK40">SUM(I38:I39)</f>
        <v>780818.2181682724</v>
      </c>
      <c r="J40" s="23">
        <f t="shared" si="8"/>
        <v>782553.3697642018</v>
      </c>
      <c r="K40" s="23">
        <f t="shared" si="8"/>
        <v>784292.3772525669</v>
      </c>
      <c r="L40" s="23">
        <f t="shared" si="8"/>
        <v>786035.249202017</v>
      </c>
      <c r="M40" s="23">
        <f t="shared" si="8"/>
        <v>787781.9942002438</v>
      </c>
      <c r="N40" s="23">
        <f t="shared" si="8"/>
        <v>789532.620854022</v>
      </c>
      <c r="O40" s="23">
        <f t="shared" si="8"/>
        <v>791287.1377892531</v>
      </c>
      <c r="P40" s="23">
        <f t="shared" si="8"/>
        <v>793045.553651007</v>
      </c>
      <c r="Q40" s="23">
        <f t="shared" si="8"/>
        <v>794807.8771035648</v>
      </c>
      <c r="R40" s="23">
        <f t="shared" si="8"/>
        <v>796574.1168304617</v>
      </c>
      <c r="S40" s="23">
        <f t="shared" si="8"/>
        <v>798344.2815345293</v>
      </c>
      <c r="T40" s="23">
        <f t="shared" si="8"/>
        <v>800118.3799379393</v>
      </c>
      <c r="U40" s="23">
        <f t="shared" si="8"/>
        <v>801896.4207822459</v>
      </c>
      <c r="V40" s="23">
        <f t="shared" si="8"/>
        <v>803678.4128284287</v>
      </c>
      <c r="W40" s="23">
        <f t="shared" si="8"/>
        <v>805464.3648569363</v>
      </c>
      <c r="X40" s="23">
        <f t="shared" si="8"/>
        <v>807254.2856677296</v>
      </c>
      <c r="Y40" s="23">
        <f t="shared" si="8"/>
        <v>809048.1840803244</v>
      </c>
      <c r="Z40" s="23">
        <f t="shared" si="8"/>
        <v>810846.0689338363</v>
      </c>
      <c r="AA40" s="23">
        <f t="shared" si="8"/>
        <v>812647.9490870227</v>
      </c>
      <c r="AB40" s="23">
        <f t="shared" si="8"/>
        <v>814453.8334183272</v>
      </c>
      <c r="AC40" s="23">
        <f t="shared" si="8"/>
        <v>816263.7308259234</v>
      </c>
      <c r="AD40" s="23">
        <f t="shared" si="8"/>
        <v>818077.6502277587</v>
      </c>
      <c r="AE40" s="23">
        <f t="shared" si="8"/>
        <v>819895.6005615981</v>
      </c>
      <c r="AF40" s="23">
        <f t="shared" si="8"/>
        <v>821717.5907850685</v>
      </c>
      <c r="AG40" s="23">
        <f t="shared" si="8"/>
        <v>823543.6298757019</v>
      </c>
      <c r="AH40" s="23">
        <f t="shared" si="8"/>
        <v>825373.7268309812</v>
      </c>
      <c r="AI40" s="23">
        <f t="shared" si="8"/>
        <v>827207.8906683833</v>
      </c>
      <c r="AJ40" s="23">
        <f t="shared" si="8"/>
        <v>829046.1304254243</v>
      </c>
      <c r="AK40" s="23">
        <f t="shared" si="8"/>
        <v>830888.455159703</v>
      </c>
      <c r="AL40" s="23">
        <f t="shared" si="8"/>
        <v>832734.873948947</v>
      </c>
      <c r="AM40" s="23">
        <f t="shared" si="8"/>
        <v>834585.3958910557</v>
      </c>
      <c r="AN40" s="23">
        <f t="shared" si="8"/>
        <v>836440.030104147</v>
      </c>
      <c r="AO40" s="23">
        <f t="shared" si="8"/>
        <v>838298.7857266006</v>
      </c>
      <c r="AP40" s="23">
        <f t="shared" si="8"/>
        <v>840161.671917104</v>
      </c>
      <c r="AQ40" s="23">
        <f t="shared" si="8"/>
        <v>842028.6978546977</v>
      </c>
      <c r="AR40" s="23">
        <f t="shared" si="8"/>
        <v>843899.8727388193</v>
      </c>
      <c r="AS40" s="23">
        <f t="shared" si="8"/>
        <v>845775.2057893499</v>
      </c>
      <c r="AT40" s="23">
        <f t="shared" si="8"/>
        <v>847654.7062466596</v>
      </c>
      <c r="AU40" s="23">
        <f t="shared" si="8"/>
        <v>849538.3833716522</v>
      </c>
      <c r="AV40" s="23">
        <f t="shared" si="8"/>
        <v>851426.2464458116</v>
      </c>
      <c r="AW40" s="23">
        <f t="shared" si="8"/>
        <v>853318.3047712466</v>
      </c>
      <c r="AX40" s="23">
        <f t="shared" si="8"/>
        <v>855214.5676707381</v>
      </c>
      <c r="AY40" s="23">
        <f t="shared" si="8"/>
        <v>857115.0444877842</v>
      </c>
      <c r="AZ40" s="23">
        <f t="shared" si="8"/>
        <v>859019.7445866459</v>
      </c>
      <c r="BA40" s="23">
        <f t="shared" si="8"/>
        <v>860928.677352394</v>
      </c>
      <c r="BB40" s="23">
        <f t="shared" si="8"/>
        <v>862841.8521909548</v>
      </c>
      <c r="BC40" s="23">
        <f t="shared" si="8"/>
        <v>864759.2785291568</v>
      </c>
      <c r="BD40" s="23">
        <f t="shared" si="8"/>
        <v>866680.9658147772</v>
      </c>
      <c r="BE40" s="23">
        <f t="shared" si="8"/>
        <v>868606.9235165878</v>
      </c>
      <c r="BF40" s="23">
        <f t="shared" si="8"/>
        <v>870537.1611244024</v>
      </c>
      <c r="BG40" s="23">
        <f t="shared" si="8"/>
        <v>872471.6881491235</v>
      </c>
      <c r="BH40" s="23">
        <f t="shared" si="8"/>
        <v>874410.5141227883</v>
      </c>
      <c r="BI40" s="23">
        <f t="shared" si="8"/>
        <v>876353.6485986167</v>
      </c>
      <c r="BJ40" s="23">
        <f t="shared" si="8"/>
        <v>878301.1011510582</v>
      </c>
      <c r="BK40" s="23">
        <f t="shared" si="8"/>
        <v>880252.8813758383</v>
      </c>
    </row>
    <row r="41" spans="1:63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</row>
    <row r="42" spans="1:63" ht="12.75">
      <c r="A42" s="15" t="s">
        <v>91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</row>
    <row r="43" spans="1:63" ht="12.75">
      <c r="A43" s="18" t="s">
        <v>95</v>
      </c>
      <c r="B43" s="15"/>
      <c r="C43" s="15"/>
      <c r="D43" s="19">
        <f aca="true" t="shared" si="9" ref="D43:AI43">(D32+D34)*$N17</f>
        <v>519480</v>
      </c>
      <c r="E43" s="19">
        <f t="shared" si="9"/>
        <v>520634.4000000001</v>
      </c>
      <c r="F43" s="19">
        <f t="shared" si="9"/>
        <v>521791.36533333344</v>
      </c>
      <c r="G43" s="19">
        <f t="shared" si="9"/>
        <v>522950.9017007407</v>
      </c>
      <c r="H43" s="19">
        <f t="shared" si="9"/>
        <v>524113.0148156314</v>
      </c>
      <c r="I43" s="19">
        <f t="shared" si="9"/>
        <v>525277.7104041105</v>
      </c>
      <c r="J43" s="19">
        <f t="shared" si="9"/>
        <v>526444.9942050085</v>
      </c>
      <c r="K43" s="19">
        <f t="shared" si="9"/>
        <v>527614.8719699087</v>
      </c>
      <c r="L43" s="19">
        <f t="shared" si="9"/>
        <v>528787.3494631752</v>
      </c>
      <c r="M43" s="19">
        <f t="shared" si="9"/>
        <v>529962.4324619821</v>
      </c>
      <c r="N43" s="19">
        <f t="shared" si="9"/>
        <v>531140.1267563421</v>
      </c>
      <c r="O43" s="19">
        <f t="shared" si="9"/>
        <v>532320.4381491339</v>
      </c>
      <c r="P43" s="19">
        <f t="shared" si="9"/>
        <v>533503.372456132</v>
      </c>
      <c r="Q43" s="19">
        <f t="shared" si="9"/>
        <v>534688.9355060345</v>
      </c>
      <c r="R43" s="19">
        <f t="shared" si="9"/>
        <v>535877.1331404923</v>
      </c>
      <c r="S43" s="19">
        <f t="shared" si="9"/>
        <v>537067.9712141379</v>
      </c>
      <c r="T43" s="19">
        <f t="shared" si="9"/>
        <v>538261.4555946137</v>
      </c>
      <c r="U43" s="19">
        <f t="shared" si="9"/>
        <v>539457.5921626018</v>
      </c>
      <c r="V43" s="19">
        <f t="shared" si="9"/>
        <v>540656.386811852</v>
      </c>
      <c r="W43" s="19">
        <f t="shared" si="9"/>
        <v>541857.8454492117</v>
      </c>
      <c r="X43" s="19">
        <f t="shared" si="9"/>
        <v>543061.9739946544</v>
      </c>
      <c r="Y43" s="19">
        <f t="shared" si="9"/>
        <v>544268.7783813091</v>
      </c>
      <c r="Z43" s="19">
        <f t="shared" si="9"/>
        <v>545478.2645554899</v>
      </c>
      <c r="AA43" s="19">
        <f t="shared" si="9"/>
        <v>546690.4384767243</v>
      </c>
      <c r="AB43" s="19">
        <f t="shared" si="9"/>
        <v>547905.3061177838</v>
      </c>
      <c r="AC43" s="19">
        <f t="shared" si="9"/>
        <v>549122.873464712</v>
      </c>
      <c r="AD43" s="19">
        <f t="shared" si="9"/>
        <v>550343.1465168558</v>
      </c>
      <c r="AE43" s="19">
        <f t="shared" si="9"/>
        <v>551566.1312868933</v>
      </c>
      <c r="AF43" s="19">
        <f t="shared" si="9"/>
        <v>552791.8338008642</v>
      </c>
      <c r="AG43" s="19">
        <f t="shared" si="9"/>
        <v>554020.2600981994</v>
      </c>
      <c r="AH43" s="19">
        <f t="shared" si="9"/>
        <v>555251.416231751</v>
      </c>
      <c r="AI43" s="19">
        <f t="shared" si="9"/>
        <v>556485.3082678216</v>
      </c>
      <c r="AJ43" s="19">
        <f aca="true" t="shared" si="10" ref="AJ43:BK43">(AJ32+AJ34)*$N17</f>
        <v>557721.9422861945</v>
      </c>
      <c r="AK43" s="19">
        <f t="shared" si="10"/>
        <v>558961.3243801638</v>
      </c>
      <c r="AL43" s="19">
        <f t="shared" si="10"/>
        <v>560203.4606565643</v>
      </c>
      <c r="AM43" s="19">
        <f t="shared" si="10"/>
        <v>561448.3572358012</v>
      </c>
      <c r="AN43" s="19">
        <f t="shared" si="10"/>
        <v>562696.0202518806</v>
      </c>
      <c r="AO43" s="19">
        <f t="shared" si="10"/>
        <v>563946.4558524403</v>
      </c>
      <c r="AP43" s="19">
        <f t="shared" si="10"/>
        <v>565199.6701987791</v>
      </c>
      <c r="AQ43" s="19">
        <f t="shared" si="10"/>
        <v>566455.6694658876</v>
      </c>
      <c r="AR43" s="19">
        <f t="shared" si="10"/>
        <v>567714.4598424784</v>
      </c>
      <c r="AS43" s="19">
        <f t="shared" si="10"/>
        <v>568976.0475310171</v>
      </c>
      <c r="AT43" s="19">
        <f t="shared" si="10"/>
        <v>570240.4387477528</v>
      </c>
      <c r="AU43" s="19">
        <f t="shared" si="10"/>
        <v>571507.6397227478</v>
      </c>
      <c r="AV43" s="19">
        <f t="shared" si="10"/>
        <v>572777.6566999096</v>
      </c>
      <c r="AW43" s="19">
        <f t="shared" si="10"/>
        <v>574050.4959370204</v>
      </c>
      <c r="AX43" s="19">
        <f t="shared" si="10"/>
        <v>575326.1637057692</v>
      </c>
      <c r="AY43" s="19">
        <f t="shared" si="10"/>
        <v>576604.666291782</v>
      </c>
      <c r="AZ43" s="19">
        <f t="shared" si="10"/>
        <v>577886.0099946527</v>
      </c>
      <c r="BA43" s="19">
        <f t="shared" si="10"/>
        <v>579170.2011279742</v>
      </c>
      <c r="BB43" s="19">
        <f t="shared" si="10"/>
        <v>580457.2460193696</v>
      </c>
      <c r="BC43" s="19">
        <f t="shared" si="10"/>
        <v>581747.1510105238</v>
      </c>
      <c r="BD43" s="19">
        <f t="shared" si="10"/>
        <v>583039.9224572137</v>
      </c>
      <c r="BE43" s="19">
        <f t="shared" si="10"/>
        <v>584335.5667293408</v>
      </c>
      <c r="BF43" s="19">
        <f t="shared" si="10"/>
        <v>585634.0902109616</v>
      </c>
      <c r="BG43" s="19">
        <f t="shared" si="10"/>
        <v>586935.4993003194</v>
      </c>
      <c r="BH43" s="19">
        <f t="shared" si="10"/>
        <v>588239.8004098757</v>
      </c>
      <c r="BI43" s="19">
        <f t="shared" si="10"/>
        <v>589546.9999663421</v>
      </c>
      <c r="BJ43" s="19">
        <f t="shared" si="10"/>
        <v>590857.1044107118</v>
      </c>
      <c r="BK43" s="19">
        <f t="shared" si="10"/>
        <v>592170.1201982913</v>
      </c>
    </row>
    <row r="44" spans="1:63" ht="12.75">
      <c r="A44" s="18" t="s">
        <v>106</v>
      </c>
      <c r="B44" s="15"/>
      <c r="C44" s="15"/>
      <c r="D44" s="19">
        <f>D40*Registration_Expense</f>
        <v>20849.4</v>
      </c>
      <c r="E44" s="19">
        <f aca="true" t="shared" si="11" ref="E44:BK44">E40*Registration_Expense</f>
        <v>20895.732</v>
      </c>
      <c r="F44" s="19">
        <f t="shared" si="11"/>
        <v>20942.166960000002</v>
      </c>
      <c r="G44" s="19">
        <f t="shared" si="11"/>
        <v>20988.705108799997</v>
      </c>
      <c r="H44" s="19">
        <f t="shared" si="11"/>
        <v>21035.346675708446</v>
      </c>
      <c r="I44" s="19">
        <f t="shared" si="11"/>
        <v>21082.091890543354</v>
      </c>
      <c r="J44" s="19">
        <f t="shared" si="11"/>
        <v>21128.94098363345</v>
      </c>
      <c r="K44" s="19">
        <f t="shared" si="11"/>
        <v>21175.894185819307</v>
      </c>
      <c r="L44" s="19">
        <f t="shared" si="11"/>
        <v>21222.951728454456</v>
      </c>
      <c r="M44" s="19">
        <f t="shared" si="11"/>
        <v>21270.113843406583</v>
      </c>
      <c r="N44" s="19">
        <f t="shared" si="11"/>
        <v>21317.380763058594</v>
      </c>
      <c r="O44" s="19">
        <f t="shared" si="11"/>
        <v>21364.752720309836</v>
      </c>
      <c r="P44" s="19">
        <f t="shared" si="11"/>
        <v>21412.229948577187</v>
      </c>
      <c r="Q44" s="19">
        <f t="shared" si="11"/>
        <v>21459.812681796247</v>
      </c>
      <c r="R44" s="19">
        <f t="shared" si="11"/>
        <v>21507.501154422465</v>
      </c>
      <c r="S44" s="19">
        <f t="shared" si="11"/>
        <v>21555.29560143229</v>
      </c>
      <c r="T44" s="19">
        <f t="shared" si="11"/>
        <v>21603.196258324362</v>
      </c>
      <c r="U44" s="19">
        <f t="shared" si="11"/>
        <v>21651.20336112064</v>
      </c>
      <c r="V44" s="19">
        <f t="shared" si="11"/>
        <v>21699.317146367575</v>
      </c>
      <c r="W44" s="19">
        <f t="shared" si="11"/>
        <v>21747.53785113728</v>
      </c>
      <c r="X44" s="19">
        <f t="shared" si="11"/>
        <v>21795.8657130287</v>
      </c>
      <c r="Y44" s="19">
        <f t="shared" si="11"/>
        <v>21844.30097016876</v>
      </c>
      <c r="Z44" s="19">
        <f t="shared" si="11"/>
        <v>21892.84386121358</v>
      </c>
      <c r="AA44" s="19">
        <f t="shared" si="11"/>
        <v>21941.494625349613</v>
      </c>
      <c r="AB44" s="19">
        <f t="shared" si="11"/>
        <v>21990.253502294832</v>
      </c>
      <c r="AC44" s="19">
        <f t="shared" si="11"/>
        <v>22039.120732299933</v>
      </c>
      <c r="AD44" s="19">
        <f t="shared" si="11"/>
        <v>22088.096556149485</v>
      </c>
      <c r="AE44" s="19">
        <f t="shared" si="11"/>
        <v>22137.18121516315</v>
      </c>
      <c r="AF44" s="19">
        <f t="shared" si="11"/>
        <v>22186.37495119685</v>
      </c>
      <c r="AG44" s="19">
        <f t="shared" si="11"/>
        <v>22235.67800664395</v>
      </c>
      <c r="AH44" s="19">
        <f t="shared" si="11"/>
        <v>22285.090624436492</v>
      </c>
      <c r="AI44" s="19">
        <f t="shared" si="11"/>
        <v>22334.61304804635</v>
      </c>
      <c r="AJ44" s="19">
        <f t="shared" si="11"/>
        <v>22384.245521486457</v>
      </c>
      <c r="AK44" s="19">
        <f t="shared" si="11"/>
        <v>22433.988289311983</v>
      </c>
      <c r="AL44" s="19">
        <f t="shared" si="11"/>
        <v>22483.84159662157</v>
      </c>
      <c r="AM44" s="19">
        <f t="shared" si="11"/>
        <v>22533.805689058503</v>
      </c>
      <c r="AN44" s="19">
        <f t="shared" si="11"/>
        <v>22583.88081281197</v>
      </c>
      <c r="AO44" s="19">
        <f t="shared" si="11"/>
        <v>22634.067214618215</v>
      </c>
      <c r="AP44" s="19">
        <f t="shared" si="11"/>
        <v>22684.36514176181</v>
      </c>
      <c r="AQ44" s="19">
        <f t="shared" si="11"/>
        <v>22734.774842076837</v>
      </c>
      <c r="AR44" s="19">
        <f t="shared" si="11"/>
        <v>22785.296563948123</v>
      </c>
      <c r="AS44" s="19">
        <f t="shared" si="11"/>
        <v>22835.930556312447</v>
      </c>
      <c r="AT44" s="19">
        <f t="shared" si="11"/>
        <v>22886.67706865981</v>
      </c>
      <c r="AU44" s="19">
        <f t="shared" si="11"/>
        <v>22937.53635103461</v>
      </c>
      <c r="AV44" s="19">
        <f t="shared" si="11"/>
        <v>22988.508654036912</v>
      </c>
      <c r="AW44" s="19">
        <f t="shared" si="11"/>
        <v>23039.59422882366</v>
      </c>
      <c r="AX44" s="19">
        <f t="shared" si="11"/>
        <v>23090.79332710993</v>
      </c>
      <c r="AY44" s="19">
        <f t="shared" si="11"/>
        <v>23142.106201170172</v>
      </c>
      <c r="AZ44" s="19">
        <f t="shared" si="11"/>
        <v>23193.53310383944</v>
      </c>
      <c r="BA44" s="19">
        <f t="shared" si="11"/>
        <v>23245.074288514636</v>
      </c>
      <c r="BB44" s="19">
        <f t="shared" si="11"/>
        <v>23296.73000915578</v>
      </c>
      <c r="BC44" s="19">
        <f t="shared" si="11"/>
        <v>23348.500520287234</v>
      </c>
      <c r="BD44" s="19">
        <f t="shared" si="11"/>
        <v>23400.386076998984</v>
      </c>
      <c r="BE44" s="19">
        <f t="shared" si="11"/>
        <v>23452.38693494787</v>
      </c>
      <c r="BF44" s="19">
        <f t="shared" si="11"/>
        <v>23504.503350358864</v>
      </c>
      <c r="BG44" s="19">
        <f t="shared" si="11"/>
        <v>23556.735580026332</v>
      </c>
      <c r="BH44" s="19">
        <f t="shared" si="11"/>
        <v>23609.083881315284</v>
      </c>
      <c r="BI44" s="19">
        <f t="shared" si="11"/>
        <v>23661.54851216265</v>
      </c>
      <c r="BJ44" s="19">
        <f t="shared" si="11"/>
        <v>23714.12973107857</v>
      </c>
      <c r="BK44" s="19">
        <f t="shared" si="11"/>
        <v>23766.827797147635</v>
      </c>
    </row>
    <row r="45" spans="1:63" s="7" customFormat="1" ht="12.75">
      <c r="A45" s="20" t="s">
        <v>90</v>
      </c>
      <c r="B45" s="21"/>
      <c r="C45" s="21"/>
      <c r="D45" s="22">
        <f>D35*ICANN_Variable_Fee_Per_Name_Per_Month</f>
        <v>27060</v>
      </c>
      <c r="E45" s="22">
        <f aca="true" t="shared" si="12" ref="E45:BK45">E35*ICANN_Variable_Fee_Per_Name_Per_Month</f>
        <v>27120.133333333335</v>
      </c>
      <c r="F45" s="22">
        <f>(F35*ICANN_Variable_Fee_Per_Name_Per_Month)+N19</f>
        <v>142180.40029629628</v>
      </c>
      <c r="G45" s="22">
        <f t="shared" si="12"/>
        <v>27240.801185843622</v>
      </c>
      <c r="H45" s="22">
        <f t="shared" si="12"/>
        <v>27301.336299589944</v>
      </c>
      <c r="I45" s="22">
        <f t="shared" si="12"/>
        <v>27362.005935811256</v>
      </c>
      <c r="J45" s="22">
        <f t="shared" si="12"/>
        <v>27422.810393446394</v>
      </c>
      <c r="K45" s="22">
        <f t="shared" si="12"/>
        <v>27483.7499720985</v>
      </c>
      <c r="L45" s="22">
        <f t="shared" si="12"/>
        <v>27544.824972036495</v>
      </c>
      <c r="M45" s="22">
        <f t="shared" si="12"/>
        <v>27606.035694196573</v>
      </c>
      <c r="N45" s="22">
        <f t="shared" si="12"/>
        <v>27667.382440183675</v>
      </c>
      <c r="O45" s="22">
        <f t="shared" si="12"/>
        <v>27728.865512272972</v>
      </c>
      <c r="P45" s="22">
        <f t="shared" si="12"/>
        <v>27790.485213411357</v>
      </c>
      <c r="Q45" s="22">
        <f t="shared" si="12"/>
        <v>27852.24184721894</v>
      </c>
      <c r="R45" s="22">
        <f>(R35*ICANN_Variable_Fee_Per_Name_Per_Month)+N19</f>
        <v>142914.13571799055</v>
      </c>
      <c r="S45" s="22">
        <f t="shared" si="12"/>
        <v>27976.16713069718</v>
      </c>
      <c r="T45" s="22">
        <f t="shared" si="12"/>
        <v>28038.336390987617</v>
      </c>
      <c r="U45" s="22">
        <f t="shared" si="12"/>
        <v>28100.643805189815</v>
      </c>
      <c r="V45" s="22">
        <f t="shared" si="12"/>
        <v>28163.08968031246</v>
      </c>
      <c r="W45" s="22">
        <f t="shared" si="12"/>
        <v>28225.674324046486</v>
      </c>
      <c r="X45" s="22">
        <f t="shared" si="12"/>
        <v>28288.39804476659</v>
      </c>
      <c r="Y45" s="22">
        <f t="shared" si="12"/>
        <v>28351.261151532737</v>
      </c>
      <c r="Z45" s="22">
        <f t="shared" si="12"/>
        <v>28414.2639540917</v>
      </c>
      <c r="AA45" s="22">
        <f t="shared" si="12"/>
        <v>28477.40676287857</v>
      </c>
      <c r="AB45" s="22">
        <f t="shared" si="12"/>
        <v>28540.6898890183</v>
      </c>
      <c r="AC45" s="22">
        <f t="shared" si="12"/>
        <v>28604.11364432723</v>
      </c>
      <c r="AD45" s="22">
        <f>(AD35*ICANN_Variable_Fee_Per_Name_Per_Month)+N19</f>
        <v>143667.67834131463</v>
      </c>
      <c r="AE45" s="22">
        <f t="shared" si="12"/>
        <v>28731.384293184212</v>
      </c>
      <c r="AF45" s="22">
        <f t="shared" si="12"/>
        <v>28795.23181383573</v>
      </c>
      <c r="AG45" s="22">
        <f t="shared" si="12"/>
        <v>28859.221217866474</v>
      </c>
      <c r="AH45" s="22">
        <f t="shared" si="12"/>
        <v>28923.352820572843</v>
      </c>
      <c r="AI45" s="22">
        <f t="shared" si="12"/>
        <v>28987.626937951896</v>
      </c>
      <c r="AJ45" s="22">
        <f t="shared" si="12"/>
        <v>29052.043886702904</v>
      </c>
      <c r="AK45" s="22">
        <f t="shared" si="12"/>
        <v>29116.603984228914</v>
      </c>
      <c r="AL45" s="22">
        <f t="shared" si="12"/>
        <v>29181.307548638313</v>
      </c>
      <c r="AM45" s="22">
        <f t="shared" si="12"/>
        <v>29246.154898746398</v>
      </c>
      <c r="AN45" s="22">
        <f t="shared" si="12"/>
        <v>29311.146354076944</v>
      </c>
      <c r="AO45" s="22">
        <f t="shared" si="12"/>
        <v>29376.28223486378</v>
      </c>
      <c r="AP45" s="22">
        <f>(AP35*ICANN_Variable_Fee_Per_Name_Per_Month)+N19</f>
        <v>144441.56286205238</v>
      </c>
      <c r="AQ45" s="22">
        <f t="shared" si="12"/>
        <v>29506.988557301374</v>
      </c>
      <c r="AR45" s="22">
        <f t="shared" si="12"/>
        <v>29572.559642984263</v>
      </c>
      <c r="AS45" s="22">
        <f t="shared" si="12"/>
        <v>29638.276442190894</v>
      </c>
      <c r="AT45" s="22">
        <f t="shared" si="12"/>
        <v>29704.139278729097</v>
      </c>
      <c r="AU45" s="22">
        <f t="shared" si="12"/>
        <v>29770.148477126277</v>
      </c>
      <c r="AV45" s="22">
        <f t="shared" si="12"/>
        <v>29836.304362631</v>
      </c>
      <c r="AW45" s="22">
        <f t="shared" si="12"/>
        <v>29902.60726121462</v>
      </c>
      <c r="AX45" s="22">
        <f t="shared" si="12"/>
        <v>29969.05749957287</v>
      </c>
      <c r="AY45" s="22">
        <f t="shared" si="12"/>
        <v>30035.65540512748</v>
      </c>
      <c r="AZ45" s="22">
        <f t="shared" si="12"/>
        <v>30102.40130602776</v>
      </c>
      <c r="BA45" s="22">
        <f t="shared" si="12"/>
        <v>30169.295531152264</v>
      </c>
      <c r="BB45" s="22">
        <f>(BB35*ICANN_Variable_Fee_Per_Name_Per_Month)+N19</f>
        <v>145236.3384101104</v>
      </c>
      <c r="BC45" s="22">
        <f t="shared" si="12"/>
        <v>30303.53027324396</v>
      </c>
      <c r="BD45" s="22">
        <f t="shared" si="12"/>
        <v>30370.871451628944</v>
      </c>
      <c r="BE45" s="22">
        <f t="shared" si="12"/>
        <v>30438.36227707701</v>
      </c>
      <c r="BF45" s="22">
        <f t="shared" si="12"/>
        <v>30506.003082137184</v>
      </c>
      <c r="BG45" s="22">
        <f t="shared" si="12"/>
        <v>30573.79420009749</v>
      </c>
      <c r="BH45" s="22">
        <f t="shared" si="12"/>
        <v>30641.735964986598</v>
      </c>
      <c r="BI45" s="22">
        <f t="shared" si="12"/>
        <v>30709.82871157546</v>
      </c>
      <c r="BJ45" s="22">
        <f t="shared" si="12"/>
        <v>30778.072775378965</v>
      </c>
      <c r="BK45" s="22">
        <f t="shared" si="12"/>
        <v>30846.468492657586</v>
      </c>
    </row>
    <row r="46" spans="1:63" ht="12.75">
      <c r="A46" s="15" t="s">
        <v>92</v>
      </c>
      <c r="B46" s="15"/>
      <c r="C46" s="15"/>
      <c r="D46" s="19">
        <f>SUM(D43:D45)</f>
        <v>567389.4</v>
      </c>
      <c r="E46" s="19">
        <f aca="true" t="shared" si="13" ref="E46:BK46">SUM(E43:E45)</f>
        <v>568650.2653333334</v>
      </c>
      <c r="F46" s="19">
        <f t="shared" si="13"/>
        <v>684913.9325896297</v>
      </c>
      <c r="G46" s="19">
        <f t="shared" si="13"/>
        <v>571180.4079953843</v>
      </c>
      <c r="H46" s="19">
        <f t="shared" si="13"/>
        <v>572449.6977909298</v>
      </c>
      <c r="I46" s="19">
        <f t="shared" si="13"/>
        <v>573721.808230465</v>
      </c>
      <c r="J46" s="19">
        <f t="shared" si="13"/>
        <v>574996.7455820882</v>
      </c>
      <c r="K46" s="19">
        <f t="shared" si="13"/>
        <v>576274.5161278265</v>
      </c>
      <c r="L46" s="19">
        <f t="shared" si="13"/>
        <v>577555.1261636661</v>
      </c>
      <c r="M46" s="19">
        <f t="shared" si="13"/>
        <v>578838.5819995853</v>
      </c>
      <c r="N46" s="19">
        <f t="shared" si="13"/>
        <v>580124.8899595843</v>
      </c>
      <c r="O46" s="19">
        <f t="shared" si="13"/>
        <v>581414.0563817167</v>
      </c>
      <c r="P46" s="19">
        <f t="shared" si="13"/>
        <v>582706.0876181206</v>
      </c>
      <c r="Q46" s="19">
        <f t="shared" si="13"/>
        <v>584000.9900350497</v>
      </c>
      <c r="R46" s="19">
        <f t="shared" si="13"/>
        <v>700298.7700129052</v>
      </c>
      <c r="S46" s="19">
        <f t="shared" si="13"/>
        <v>586599.4339462674</v>
      </c>
      <c r="T46" s="19">
        <f t="shared" si="13"/>
        <v>587902.9882439256</v>
      </c>
      <c r="U46" s="19">
        <f t="shared" si="13"/>
        <v>589209.4393289122</v>
      </c>
      <c r="V46" s="19">
        <f t="shared" si="13"/>
        <v>590518.793638532</v>
      </c>
      <c r="W46" s="19">
        <f t="shared" si="13"/>
        <v>591831.0576243954</v>
      </c>
      <c r="X46" s="19">
        <f t="shared" si="13"/>
        <v>593146.2377524497</v>
      </c>
      <c r="Y46" s="19">
        <f t="shared" si="13"/>
        <v>594464.3405030107</v>
      </c>
      <c r="Z46" s="19">
        <f t="shared" si="13"/>
        <v>595785.3723707951</v>
      </c>
      <c r="AA46" s="19">
        <f t="shared" si="13"/>
        <v>597109.3398649525</v>
      </c>
      <c r="AB46" s="19">
        <f t="shared" si="13"/>
        <v>598436.249509097</v>
      </c>
      <c r="AC46" s="19">
        <f t="shared" si="13"/>
        <v>599766.1078413393</v>
      </c>
      <c r="AD46" s="19">
        <f t="shared" si="13"/>
        <v>716098.92141432</v>
      </c>
      <c r="AE46" s="19">
        <f t="shared" si="13"/>
        <v>602434.6967952407</v>
      </c>
      <c r="AF46" s="19">
        <f t="shared" si="13"/>
        <v>603773.4405658967</v>
      </c>
      <c r="AG46" s="19">
        <f t="shared" si="13"/>
        <v>605115.1593227098</v>
      </c>
      <c r="AH46" s="19">
        <f t="shared" si="13"/>
        <v>606459.8596767603</v>
      </c>
      <c r="AI46" s="19">
        <f t="shared" si="13"/>
        <v>607807.5482538198</v>
      </c>
      <c r="AJ46" s="19">
        <f t="shared" si="13"/>
        <v>609158.2316943839</v>
      </c>
      <c r="AK46" s="19">
        <f t="shared" si="13"/>
        <v>610511.9166537047</v>
      </c>
      <c r="AL46" s="19">
        <f t="shared" si="13"/>
        <v>611868.6098018242</v>
      </c>
      <c r="AM46" s="19">
        <f t="shared" si="13"/>
        <v>613228.3178236061</v>
      </c>
      <c r="AN46" s="19">
        <f t="shared" si="13"/>
        <v>614591.0474187696</v>
      </c>
      <c r="AO46" s="19">
        <f t="shared" si="13"/>
        <v>615956.8053019223</v>
      </c>
      <c r="AP46" s="19">
        <f t="shared" si="13"/>
        <v>732325.5982025933</v>
      </c>
      <c r="AQ46" s="19">
        <f t="shared" si="13"/>
        <v>618697.4328652658</v>
      </c>
      <c r="AR46" s="19">
        <f t="shared" si="13"/>
        <v>620072.3160494108</v>
      </c>
      <c r="AS46" s="19">
        <f t="shared" si="13"/>
        <v>621450.2545295204</v>
      </c>
      <c r="AT46" s="19">
        <f t="shared" si="13"/>
        <v>622831.2550951417</v>
      </c>
      <c r="AU46" s="19">
        <f t="shared" si="13"/>
        <v>624215.3245509088</v>
      </c>
      <c r="AV46" s="19">
        <f t="shared" si="13"/>
        <v>625602.4697165776</v>
      </c>
      <c r="AW46" s="19">
        <f t="shared" si="13"/>
        <v>626992.6974270587</v>
      </c>
      <c r="AX46" s="19">
        <f t="shared" si="13"/>
        <v>628386.014532452</v>
      </c>
      <c r="AY46" s="19">
        <f t="shared" si="13"/>
        <v>629782.4278980796</v>
      </c>
      <c r="AZ46" s="19">
        <f t="shared" si="13"/>
        <v>631181.94440452</v>
      </c>
      <c r="BA46" s="19">
        <f t="shared" si="13"/>
        <v>632584.5709476412</v>
      </c>
      <c r="BB46" s="19">
        <f t="shared" si="13"/>
        <v>748990.3144386357</v>
      </c>
      <c r="BC46" s="19">
        <f t="shared" si="13"/>
        <v>635399.1818040549</v>
      </c>
      <c r="BD46" s="19">
        <f t="shared" si="13"/>
        <v>636811.1799858417</v>
      </c>
      <c r="BE46" s="19">
        <f t="shared" si="13"/>
        <v>638226.3159413658</v>
      </c>
      <c r="BF46" s="19">
        <f t="shared" si="13"/>
        <v>639644.5966434578</v>
      </c>
      <c r="BG46" s="19">
        <f t="shared" si="13"/>
        <v>641066.0290804431</v>
      </c>
      <c r="BH46" s="19">
        <f t="shared" si="13"/>
        <v>642490.6202561776</v>
      </c>
      <c r="BI46" s="19">
        <f t="shared" si="13"/>
        <v>643918.3771900802</v>
      </c>
      <c r="BJ46" s="19">
        <f t="shared" si="13"/>
        <v>645349.3069171692</v>
      </c>
      <c r="BK46" s="19">
        <f t="shared" si="13"/>
        <v>646783.4164880966</v>
      </c>
    </row>
    <row r="47" spans="1:63" ht="12.75">
      <c r="A47" s="15"/>
      <c r="B47" s="15"/>
      <c r="C47" s="15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2.75">
      <c r="A48" s="15" t="s">
        <v>148</v>
      </c>
      <c r="B48" s="15"/>
      <c r="C48" s="15"/>
      <c r="D48" s="23">
        <f>D40-D46</f>
        <v>204810.59999999998</v>
      </c>
      <c r="E48" s="23">
        <f aca="true" t="shared" si="14" ref="E48:BK48">E40-E46</f>
        <v>205265.7346666666</v>
      </c>
      <c r="F48" s="23">
        <f t="shared" si="14"/>
        <v>90721.8807437038</v>
      </c>
      <c r="G48" s="23">
        <f t="shared" si="14"/>
        <v>206179.0404786897</v>
      </c>
      <c r="H48" s="23">
        <f t="shared" si="14"/>
        <v>206637.21612419782</v>
      </c>
      <c r="I48" s="23">
        <f t="shared" si="14"/>
        <v>207096.40993780736</v>
      </c>
      <c r="J48" s="23">
        <f t="shared" si="14"/>
        <v>207556.62418211356</v>
      </c>
      <c r="K48" s="23">
        <f t="shared" si="14"/>
        <v>208017.86112474033</v>
      </c>
      <c r="L48" s="23">
        <f t="shared" si="14"/>
        <v>208480.12303835084</v>
      </c>
      <c r="M48" s="23">
        <f t="shared" si="14"/>
        <v>208943.41220065858</v>
      </c>
      <c r="N48" s="23">
        <f t="shared" si="14"/>
        <v>209407.73089443764</v>
      </c>
      <c r="O48" s="23">
        <f t="shared" si="14"/>
        <v>209873.0814075364</v>
      </c>
      <c r="P48" s="23">
        <f t="shared" si="14"/>
        <v>210339.4660328864</v>
      </c>
      <c r="Q48" s="23">
        <f t="shared" si="14"/>
        <v>210806.88706851506</v>
      </c>
      <c r="R48" s="23">
        <f t="shared" si="14"/>
        <v>96275.34681755642</v>
      </c>
      <c r="S48" s="23">
        <f t="shared" si="14"/>
        <v>211744.84758826194</v>
      </c>
      <c r="T48" s="23">
        <f t="shared" si="14"/>
        <v>212215.39169401373</v>
      </c>
      <c r="U48" s="23">
        <f t="shared" si="14"/>
        <v>212686.98145333375</v>
      </c>
      <c r="V48" s="23">
        <f t="shared" si="14"/>
        <v>213159.61918989662</v>
      </c>
      <c r="W48" s="23">
        <f t="shared" si="14"/>
        <v>213633.30723254092</v>
      </c>
      <c r="X48" s="23">
        <f t="shared" si="14"/>
        <v>214108.04791527987</v>
      </c>
      <c r="Y48" s="23">
        <f t="shared" si="14"/>
        <v>214583.8435773137</v>
      </c>
      <c r="Z48" s="23">
        <f t="shared" si="14"/>
        <v>215060.6965630412</v>
      </c>
      <c r="AA48" s="23">
        <f t="shared" si="14"/>
        <v>215538.6092220702</v>
      </c>
      <c r="AB48" s="23">
        <f t="shared" si="14"/>
        <v>216017.5839092302</v>
      </c>
      <c r="AC48" s="23">
        <f t="shared" si="14"/>
        <v>216497.62298458407</v>
      </c>
      <c r="AD48" s="23">
        <f t="shared" si="14"/>
        <v>101978.72881343868</v>
      </c>
      <c r="AE48" s="23">
        <f t="shared" si="14"/>
        <v>217460.90376635734</v>
      </c>
      <c r="AF48" s="23">
        <f t="shared" si="14"/>
        <v>217944.15021917177</v>
      </c>
      <c r="AG48" s="23">
        <f t="shared" si="14"/>
        <v>218428.47055299208</v>
      </c>
      <c r="AH48" s="23">
        <f t="shared" si="14"/>
        <v>218913.86715422093</v>
      </c>
      <c r="AI48" s="23">
        <f t="shared" si="14"/>
        <v>219400.34241456352</v>
      </c>
      <c r="AJ48" s="23">
        <f t="shared" si="14"/>
        <v>219887.89873104042</v>
      </c>
      <c r="AK48" s="23">
        <f t="shared" si="14"/>
        <v>220376.53850599832</v>
      </c>
      <c r="AL48" s="23">
        <f t="shared" si="14"/>
        <v>220866.26414712274</v>
      </c>
      <c r="AM48" s="23">
        <f t="shared" si="14"/>
        <v>221357.07806744962</v>
      </c>
      <c r="AN48" s="23">
        <f t="shared" si="14"/>
        <v>221848.98268537747</v>
      </c>
      <c r="AO48" s="23">
        <f t="shared" si="14"/>
        <v>222341.9804246783</v>
      </c>
      <c r="AP48" s="23">
        <f t="shared" si="14"/>
        <v>107836.07371451077</v>
      </c>
      <c r="AQ48" s="23">
        <f t="shared" si="14"/>
        <v>223331.26498943195</v>
      </c>
      <c r="AR48" s="23">
        <f t="shared" si="14"/>
        <v>223827.5566894085</v>
      </c>
      <c r="AS48" s="23">
        <f t="shared" si="14"/>
        <v>224324.95125982945</v>
      </c>
      <c r="AT48" s="23">
        <f t="shared" si="14"/>
        <v>224823.45115151792</v>
      </c>
      <c r="AU48" s="23">
        <f t="shared" si="14"/>
        <v>225323.05882074346</v>
      </c>
      <c r="AV48" s="23">
        <f t="shared" si="14"/>
        <v>225823.77672923403</v>
      </c>
      <c r="AW48" s="23">
        <f t="shared" si="14"/>
        <v>226325.6073441879</v>
      </c>
      <c r="AX48" s="23">
        <f t="shared" si="14"/>
        <v>226828.5531382861</v>
      </c>
      <c r="AY48" s="23">
        <f t="shared" si="14"/>
        <v>227332.61658970453</v>
      </c>
      <c r="AZ48" s="23">
        <f t="shared" si="14"/>
        <v>227837.80018212588</v>
      </c>
      <c r="BA48" s="23">
        <f t="shared" si="14"/>
        <v>228344.10640475282</v>
      </c>
      <c r="BB48" s="23">
        <f t="shared" si="14"/>
        <v>113851.53775231913</v>
      </c>
      <c r="BC48" s="23">
        <f t="shared" si="14"/>
        <v>229360.09672510193</v>
      </c>
      <c r="BD48" s="23">
        <f t="shared" si="14"/>
        <v>229869.78582893545</v>
      </c>
      <c r="BE48" s="23">
        <f t="shared" si="14"/>
        <v>230380.60757522203</v>
      </c>
      <c r="BF48" s="23">
        <f t="shared" si="14"/>
        <v>230892.56448094465</v>
      </c>
      <c r="BG48" s="23">
        <f t="shared" si="14"/>
        <v>231405.65906868037</v>
      </c>
      <c r="BH48" s="23">
        <f t="shared" si="14"/>
        <v>231919.8938666107</v>
      </c>
      <c r="BI48" s="23">
        <f t="shared" si="14"/>
        <v>232435.27140853647</v>
      </c>
      <c r="BJ48" s="23">
        <f t="shared" si="14"/>
        <v>232951.79423388897</v>
      </c>
      <c r="BK48" s="23">
        <f t="shared" si="14"/>
        <v>233469.46488774172</v>
      </c>
    </row>
    <row r="49" spans="1:6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</row>
    <row r="50" spans="1:62" ht="15.75">
      <c r="A50" s="82" t="s">
        <v>19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</row>
    <row r="51" spans="1:62" ht="12.75">
      <c r="A51" s="24" t="s">
        <v>20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1:63" ht="12.75" outlineLevel="1">
      <c r="A52" s="25" t="s">
        <v>119</v>
      </c>
      <c r="B52" s="26">
        <v>200000</v>
      </c>
      <c r="C52" s="27">
        <f>(B52/12)*4</f>
        <v>66666.66666666667</v>
      </c>
      <c r="D52" s="28">
        <f aca="true" t="shared" si="15" ref="D52:T52">$B52/12</f>
        <v>16666.666666666668</v>
      </c>
      <c r="E52" s="28">
        <f t="shared" si="15"/>
        <v>16666.666666666668</v>
      </c>
      <c r="F52" s="28">
        <f t="shared" si="15"/>
        <v>16666.666666666668</v>
      </c>
      <c r="G52" s="28">
        <f t="shared" si="15"/>
        <v>16666.666666666668</v>
      </c>
      <c r="H52" s="28">
        <f t="shared" si="15"/>
        <v>16666.666666666668</v>
      </c>
      <c r="I52" s="28">
        <f t="shared" si="15"/>
        <v>16666.666666666668</v>
      </c>
      <c r="J52" s="28">
        <f t="shared" si="15"/>
        <v>16666.666666666668</v>
      </c>
      <c r="K52" s="28">
        <f t="shared" si="15"/>
        <v>16666.666666666668</v>
      </c>
      <c r="L52" s="28">
        <f t="shared" si="15"/>
        <v>16666.666666666668</v>
      </c>
      <c r="M52" s="28">
        <f t="shared" si="15"/>
        <v>16666.666666666668</v>
      </c>
      <c r="N52" s="28">
        <f t="shared" si="15"/>
        <v>16666.666666666668</v>
      </c>
      <c r="O52" s="28">
        <f t="shared" si="15"/>
        <v>16666.666666666668</v>
      </c>
      <c r="P52" s="28">
        <f t="shared" si="15"/>
        <v>16666.666666666668</v>
      </c>
      <c r="Q52" s="28">
        <f t="shared" si="15"/>
        <v>16666.666666666668</v>
      </c>
      <c r="R52" s="28">
        <f t="shared" si="15"/>
        <v>16666.666666666668</v>
      </c>
      <c r="S52" s="28">
        <f t="shared" si="15"/>
        <v>16666.666666666668</v>
      </c>
      <c r="T52" s="28">
        <f t="shared" si="15"/>
        <v>16666.666666666668</v>
      </c>
      <c r="U52" s="28">
        <f aca="true" t="shared" si="16" ref="N52:AC58">$B52/12</f>
        <v>16666.666666666668</v>
      </c>
      <c r="V52" s="28">
        <f t="shared" si="16"/>
        <v>16666.666666666668</v>
      </c>
      <c r="W52" s="28">
        <f t="shared" si="16"/>
        <v>16666.666666666668</v>
      </c>
      <c r="X52" s="28">
        <f t="shared" si="16"/>
        <v>16666.666666666668</v>
      </c>
      <c r="Y52" s="28">
        <f t="shared" si="16"/>
        <v>16666.666666666668</v>
      </c>
      <c r="Z52" s="28">
        <f t="shared" si="16"/>
        <v>16666.666666666668</v>
      </c>
      <c r="AA52" s="28">
        <f t="shared" si="16"/>
        <v>16666.666666666668</v>
      </c>
      <c r="AB52" s="28">
        <f t="shared" si="16"/>
        <v>16666.666666666668</v>
      </c>
      <c r="AC52" s="28">
        <f t="shared" si="16"/>
        <v>16666.666666666668</v>
      </c>
      <c r="AD52" s="28">
        <f aca="true" t="shared" si="17" ref="Z52:BK58">$B52/12</f>
        <v>16666.666666666668</v>
      </c>
      <c r="AE52" s="28">
        <f t="shared" si="17"/>
        <v>16666.666666666668</v>
      </c>
      <c r="AF52" s="28">
        <f t="shared" si="17"/>
        <v>16666.666666666668</v>
      </c>
      <c r="AG52" s="28">
        <f t="shared" si="17"/>
        <v>16666.666666666668</v>
      </c>
      <c r="AH52" s="28">
        <f t="shared" si="17"/>
        <v>16666.666666666668</v>
      </c>
      <c r="AI52" s="28">
        <f t="shared" si="17"/>
        <v>16666.666666666668</v>
      </c>
      <c r="AJ52" s="28">
        <f t="shared" si="17"/>
        <v>16666.666666666668</v>
      </c>
      <c r="AK52" s="28">
        <f t="shared" si="17"/>
        <v>16666.666666666668</v>
      </c>
      <c r="AL52" s="28">
        <f t="shared" si="17"/>
        <v>16666.666666666668</v>
      </c>
      <c r="AM52" s="28">
        <f t="shared" si="17"/>
        <v>16666.666666666668</v>
      </c>
      <c r="AN52" s="28">
        <f t="shared" si="17"/>
        <v>16666.666666666668</v>
      </c>
      <c r="AO52" s="28">
        <f t="shared" si="17"/>
        <v>16666.666666666668</v>
      </c>
      <c r="AP52" s="28">
        <f t="shared" si="17"/>
        <v>16666.666666666668</v>
      </c>
      <c r="AQ52" s="28">
        <f t="shared" si="17"/>
        <v>16666.666666666668</v>
      </c>
      <c r="AR52" s="28">
        <f t="shared" si="17"/>
        <v>16666.666666666668</v>
      </c>
      <c r="AS52" s="28">
        <f t="shared" si="17"/>
        <v>16666.666666666668</v>
      </c>
      <c r="AT52" s="28">
        <f t="shared" si="17"/>
        <v>16666.666666666668</v>
      </c>
      <c r="AU52" s="28">
        <f t="shared" si="17"/>
        <v>16666.666666666668</v>
      </c>
      <c r="AV52" s="28">
        <f t="shared" si="17"/>
        <v>16666.666666666668</v>
      </c>
      <c r="AW52" s="28">
        <f t="shared" si="17"/>
        <v>16666.666666666668</v>
      </c>
      <c r="AX52" s="28">
        <f t="shared" si="17"/>
        <v>16666.666666666668</v>
      </c>
      <c r="AY52" s="28">
        <f t="shared" si="17"/>
        <v>16666.666666666668</v>
      </c>
      <c r="AZ52" s="28">
        <f t="shared" si="17"/>
        <v>16666.666666666668</v>
      </c>
      <c r="BA52" s="28">
        <f t="shared" si="17"/>
        <v>16666.666666666668</v>
      </c>
      <c r="BB52" s="28">
        <f t="shared" si="17"/>
        <v>16666.666666666668</v>
      </c>
      <c r="BC52" s="28">
        <f t="shared" si="17"/>
        <v>16666.666666666668</v>
      </c>
      <c r="BD52" s="28">
        <f t="shared" si="17"/>
        <v>16666.666666666668</v>
      </c>
      <c r="BE52" s="28">
        <f t="shared" si="17"/>
        <v>16666.666666666668</v>
      </c>
      <c r="BF52" s="28">
        <f t="shared" si="17"/>
        <v>16666.666666666668</v>
      </c>
      <c r="BG52" s="28">
        <f t="shared" si="17"/>
        <v>16666.666666666668</v>
      </c>
      <c r="BH52" s="28">
        <f t="shared" si="17"/>
        <v>16666.666666666668</v>
      </c>
      <c r="BI52" s="28">
        <f t="shared" si="17"/>
        <v>16666.666666666668</v>
      </c>
      <c r="BJ52" s="28">
        <f t="shared" si="17"/>
        <v>16666.666666666668</v>
      </c>
      <c r="BK52" s="28">
        <f t="shared" si="17"/>
        <v>16666.666666666668</v>
      </c>
    </row>
    <row r="53" spans="1:63" ht="12.75" outlineLevel="1">
      <c r="A53" s="25" t="s">
        <v>120</v>
      </c>
      <c r="B53" s="26">
        <v>80000</v>
      </c>
      <c r="C53" s="27">
        <f>(B53/12)*4</f>
        <v>26666.666666666668</v>
      </c>
      <c r="D53" s="28">
        <f aca="true" t="shared" si="18" ref="D53:L55">$B53/12</f>
        <v>6666.666666666667</v>
      </c>
      <c r="E53" s="28">
        <f t="shared" si="18"/>
        <v>6666.666666666667</v>
      </c>
      <c r="F53" s="28">
        <f t="shared" si="18"/>
        <v>6666.666666666667</v>
      </c>
      <c r="G53" s="28">
        <f t="shared" si="18"/>
        <v>6666.666666666667</v>
      </c>
      <c r="H53" s="28">
        <f t="shared" si="18"/>
        <v>6666.666666666667</v>
      </c>
      <c r="I53" s="28">
        <f t="shared" si="18"/>
        <v>6666.666666666667</v>
      </c>
      <c r="J53" s="28">
        <f t="shared" si="18"/>
        <v>6666.666666666667</v>
      </c>
      <c r="K53" s="28">
        <f t="shared" si="18"/>
        <v>6666.666666666667</v>
      </c>
      <c r="L53" s="28">
        <f t="shared" si="18"/>
        <v>6666.666666666667</v>
      </c>
      <c r="M53" s="28">
        <f>$B53/12</f>
        <v>6666.666666666667</v>
      </c>
      <c r="N53" s="28">
        <f t="shared" si="16"/>
        <v>6666.666666666667</v>
      </c>
      <c r="O53" s="28">
        <f t="shared" si="16"/>
        <v>6666.666666666667</v>
      </c>
      <c r="P53" s="28">
        <f t="shared" si="16"/>
        <v>6666.666666666667</v>
      </c>
      <c r="Q53" s="28">
        <f t="shared" si="16"/>
        <v>6666.666666666667</v>
      </c>
      <c r="R53" s="28">
        <f t="shared" si="16"/>
        <v>6666.666666666667</v>
      </c>
      <c r="S53" s="28">
        <f t="shared" si="16"/>
        <v>6666.666666666667</v>
      </c>
      <c r="T53" s="28">
        <f t="shared" si="16"/>
        <v>6666.666666666667</v>
      </c>
      <c r="U53" s="28">
        <f t="shared" si="16"/>
        <v>6666.666666666667</v>
      </c>
      <c r="V53" s="28">
        <f t="shared" si="16"/>
        <v>6666.666666666667</v>
      </c>
      <c r="W53" s="28">
        <f t="shared" si="16"/>
        <v>6666.666666666667</v>
      </c>
      <c r="X53" s="28">
        <f t="shared" si="16"/>
        <v>6666.666666666667</v>
      </c>
      <c r="Y53" s="28">
        <f t="shared" si="16"/>
        <v>6666.666666666667</v>
      </c>
      <c r="Z53" s="28">
        <f t="shared" si="17"/>
        <v>6666.666666666667</v>
      </c>
      <c r="AA53" s="28">
        <f t="shared" si="17"/>
        <v>6666.666666666667</v>
      </c>
      <c r="AB53" s="28">
        <f t="shared" si="17"/>
        <v>6666.666666666667</v>
      </c>
      <c r="AC53" s="28">
        <f t="shared" si="17"/>
        <v>6666.666666666667</v>
      </c>
      <c r="AD53" s="28">
        <f t="shared" si="17"/>
        <v>6666.666666666667</v>
      </c>
      <c r="AE53" s="28">
        <f t="shared" si="17"/>
        <v>6666.666666666667</v>
      </c>
      <c r="AF53" s="28">
        <f t="shared" si="17"/>
        <v>6666.666666666667</v>
      </c>
      <c r="AG53" s="28">
        <f t="shared" si="17"/>
        <v>6666.666666666667</v>
      </c>
      <c r="AH53" s="28">
        <f t="shared" si="17"/>
        <v>6666.666666666667</v>
      </c>
      <c r="AI53" s="28">
        <f t="shared" si="17"/>
        <v>6666.666666666667</v>
      </c>
      <c r="AJ53" s="28">
        <f t="shared" si="17"/>
        <v>6666.666666666667</v>
      </c>
      <c r="AK53" s="28">
        <f t="shared" si="17"/>
        <v>6666.666666666667</v>
      </c>
      <c r="AL53" s="28">
        <f t="shared" si="17"/>
        <v>6666.666666666667</v>
      </c>
      <c r="AM53" s="28">
        <f t="shared" si="17"/>
        <v>6666.666666666667</v>
      </c>
      <c r="AN53" s="28">
        <f t="shared" si="17"/>
        <v>6666.666666666667</v>
      </c>
      <c r="AO53" s="28">
        <f t="shared" si="17"/>
        <v>6666.666666666667</v>
      </c>
      <c r="AP53" s="28">
        <f t="shared" si="17"/>
        <v>6666.666666666667</v>
      </c>
      <c r="AQ53" s="28">
        <f t="shared" si="17"/>
        <v>6666.666666666667</v>
      </c>
      <c r="AR53" s="28">
        <f t="shared" si="17"/>
        <v>6666.666666666667</v>
      </c>
      <c r="AS53" s="28">
        <f t="shared" si="17"/>
        <v>6666.666666666667</v>
      </c>
      <c r="AT53" s="28">
        <f t="shared" si="17"/>
        <v>6666.666666666667</v>
      </c>
      <c r="AU53" s="28">
        <f t="shared" si="17"/>
        <v>6666.666666666667</v>
      </c>
      <c r="AV53" s="28">
        <f t="shared" si="17"/>
        <v>6666.666666666667</v>
      </c>
      <c r="AW53" s="28">
        <f t="shared" si="17"/>
        <v>6666.666666666667</v>
      </c>
      <c r="AX53" s="28">
        <f t="shared" si="17"/>
        <v>6666.666666666667</v>
      </c>
      <c r="AY53" s="28">
        <f t="shared" si="17"/>
        <v>6666.666666666667</v>
      </c>
      <c r="AZ53" s="28">
        <f t="shared" si="17"/>
        <v>6666.666666666667</v>
      </c>
      <c r="BA53" s="28">
        <f t="shared" si="17"/>
        <v>6666.666666666667</v>
      </c>
      <c r="BB53" s="28">
        <f t="shared" si="17"/>
        <v>6666.666666666667</v>
      </c>
      <c r="BC53" s="28">
        <f t="shared" si="17"/>
        <v>6666.666666666667</v>
      </c>
      <c r="BD53" s="28">
        <f t="shared" si="17"/>
        <v>6666.666666666667</v>
      </c>
      <c r="BE53" s="28">
        <f t="shared" si="17"/>
        <v>6666.666666666667</v>
      </c>
      <c r="BF53" s="28">
        <f t="shared" si="17"/>
        <v>6666.666666666667</v>
      </c>
      <c r="BG53" s="28">
        <f t="shared" si="17"/>
        <v>6666.666666666667</v>
      </c>
      <c r="BH53" s="28">
        <f t="shared" si="17"/>
        <v>6666.666666666667</v>
      </c>
      <c r="BI53" s="28">
        <f t="shared" si="17"/>
        <v>6666.666666666667</v>
      </c>
      <c r="BJ53" s="28">
        <f t="shared" si="17"/>
        <v>6666.666666666667</v>
      </c>
      <c r="BK53" s="28">
        <f t="shared" si="17"/>
        <v>6666.666666666667</v>
      </c>
    </row>
    <row r="54" spans="1:63" ht="12.75" outlineLevel="1">
      <c r="A54" s="25" t="s">
        <v>111</v>
      </c>
      <c r="B54" s="26">
        <v>45000</v>
      </c>
      <c r="C54" s="26">
        <f>B54/12</f>
        <v>3750</v>
      </c>
      <c r="D54" s="28">
        <f t="shared" si="18"/>
        <v>3750</v>
      </c>
      <c r="E54" s="28">
        <f t="shared" si="18"/>
        <v>3750</v>
      </c>
      <c r="F54" s="28">
        <f t="shared" si="18"/>
        <v>3750</v>
      </c>
      <c r="G54" s="28">
        <f t="shared" si="18"/>
        <v>3750</v>
      </c>
      <c r="H54" s="28">
        <f t="shared" si="18"/>
        <v>3750</v>
      </c>
      <c r="I54" s="28">
        <f t="shared" si="18"/>
        <v>3750</v>
      </c>
      <c r="J54" s="28">
        <f t="shared" si="18"/>
        <v>3750</v>
      </c>
      <c r="K54" s="28">
        <f t="shared" si="18"/>
        <v>3750</v>
      </c>
      <c r="L54" s="28">
        <f t="shared" si="18"/>
        <v>3750</v>
      </c>
      <c r="M54" s="28">
        <f>$B54/12</f>
        <v>3750</v>
      </c>
      <c r="N54" s="28">
        <f t="shared" si="16"/>
        <v>3750</v>
      </c>
      <c r="O54" s="28">
        <f t="shared" si="16"/>
        <v>3750</v>
      </c>
      <c r="P54" s="28">
        <f t="shared" si="16"/>
        <v>3750</v>
      </c>
      <c r="Q54" s="28">
        <f t="shared" si="16"/>
        <v>3750</v>
      </c>
      <c r="R54" s="28">
        <f t="shared" si="16"/>
        <v>3750</v>
      </c>
      <c r="S54" s="28">
        <f t="shared" si="16"/>
        <v>3750</v>
      </c>
      <c r="T54" s="28">
        <f t="shared" si="16"/>
        <v>3750</v>
      </c>
      <c r="U54" s="28">
        <f t="shared" si="16"/>
        <v>3750</v>
      </c>
      <c r="V54" s="28">
        <f t="shared" si="16"/>
        <v>3750</v>
      </c>
      <c r="W54" s="28">
        <f t="shared" si="16"/>
        <v>3750</v>
      </c>
      <c r="X54" s="28">
        <f t="shared" si="16"/>
        <v>3750</v>
      </c>
      <c r="Y54" s="28">
        <f t="shared" si="16"/>
        <v>3750</v>
      </c>
      <c r="Z54" s="28">
        <f t="shared" si="17"/>
        <v>3750</v>
      </c>
      <c r="AA54" s="28">
        <f t="shared" si="17"/>
        <v>3750</v>
      </c>
      <c r="AB54" s="28">
        <f t="shared" si="17"/>
        <v>3750</v>
      </c>
      <c r="AC54" s="28">
        <f t="shared" si="17"/>
        <v>3750</v>
      </c>
      <c r="AD54" s="28">
        <f t="shared" si="17"/>
        <v>3750</v>
      </c>
      <c r="AE54" s="28">
        <f t="shared" si="17"/>
        <v>3750</v>
      </c>
      <c r="AF54" s="28">
        <f t="shared" si="17"/>
        <v>3750</v>
      </c>
      <c r="AG54" s="28">
        <f t="shared" si="17"/>
        <v>3750</v>
      </c>
      <c r="AH54" s="28">
        <f t="shared" si="17"/>
        <v>3750</v>
      </c>
      <c r="AI54" s="28">
        <f t="shared" si="17"/>
        <v>3750</v>
      </c>
      <c r="AJ54" s="28">
        <f t="shared" si="17"/>
        <v>3750</v>
      </c>
      <c r="AK54" s="28">
        <f t="shared" si="17"/>
        <v>3750</v>
      </c>
      <c r="AL54" s="28">
        <f t="shared" si="17"/>
        <v>3750</v>
      </c>
      <c r="AM54" s="28">
        <f t="shared" si="17"/>
        <v>3750</v>
      </c>
      <c r="AN54" s="28">
        <f t="shared" si="17"/>
        <v>3750</v>
      </c>
      <c r="AO54" s="28">
        <f t="shared" si="17"/>
        <v>3750</v>
      </c>
      <c r="AP54" s="28">
        <f t="shared" si="17"/>
        <v>3750</v>
      </c>
      <c r="AQ54" s="28">
        <f t="shared" si="17"/>
        <v>3750</v>
      </c>
      <c r="AR54" s="28">
        <f t="shared" si="17"/>
        <v>3750</v>
      </c>
      <c r="AS54" s="28">
        <f t="shared" si="17"/>
        <v>3750</v>
      </c>
      <c r="AT54" s="28">
        <f t="shared" si="17"/>
        <v>3750</v>
      </c>
      <c r="AU54" s="28">
        <f t="shared" si="17"/>
        <v>3750</v>
      </c>
      <c r="AV54" s="28">
        <f t="shared" si="17"/>
        <v>3750</v>
      </c>
      <c r="AW54" s="28">
        <f t="shared" si="17"/>
        <v>3750</v>
      </c>
      <c r="AX54" s="28">
        <f t="shared" si="17"/>
        <v>3750</v>
      </c>
      <c r="AY54" s="28">
        <f t="shared" si="17"/>
        <v>3750</v>
      </c>
      <c r="AZ54" s="28">
        <f t="shared" si="17"/>
        <v>3750</v>
      </c>
      <c r="BA54" s="28">
        <f t="shared" si="17"/>
        <v>3750</v>
      </c>
      <c r="BB54" s="28">
        <f t="shared" si="17"/>
        <v>3750</v>
      </c>
      <c r="BC54" s="28">
        <f t="shared" si="17"/>
        <v>3750</v>
      </c>
      <c r="BD54" s="28">
        <f t="shared" si="17"/>
        <v>3750</v>
      </c>
      <c r="BE54" s="28">
        <f t="shared" si="17"/>
        <v>3750</v>
      </c>
      <c r="BF54" s="28">
        <f t="shared" si="17"/>
        <v>3750</v>
      </c>
      <c r="BG54" s="28">
        <f t="shared" si="17"/>
        <v>3750</v>
      </c>
      <c r="BH54" s="28">
        <f t="shared" si="17"/>
        <v>3750</v>
      </c>
      <c r="BI54" s="28">
        <f t="shared" si="17"/>
        <v>3750</v>
      </c>
      <c r="BJ54" s="28">
        <f t="shared" si="17"/>
        <v>3750</v>
      </c>
      <c r="BK54" s="28">
        <f t="shared" si="17"/>
        <v>3750</v>
      </c>
    </row>
    <row r="55" spans="1:63" ht="12.75" outlineLevel="1">
      <c r="A55" s="25" t="s">
        <v>112</v>
      </c>
      <c r="B55" s="26">
        <v>35000</v>
      </c>
      <c r="C55" s="27">
        <f>(B55/12)*3</f>
        <v>8750</v>
      </c>
      <c r="D55" s="28">
        <f t="shared" si="18"/>
        <v>2916.6666666666665</v>
      </c>
      <c r="E55" s="28">
        <f t="shared" si="18"/>
        <v>2916.6666666666665</v>
      </c>
      <c r="F55" s="28">
        <f t="shared" si="18"/>
        <v>2916.6666666666665</v>
      </c>
      <c r="G55" s="28">
        <f t="shared" si="18"/>
        <v>2916.6666666666665</v>
      </c>
      <c r="H55" s="28">
        <f t="shared" si="18"/>
        <v>2916.6666666666665</v>
      </c>
      <c r="I55" s="28">
        <f t="shared" si="18"/>
        <v>2916.6666666666665</v>
      </c>
      <c r="J55" s="28">
        <f t="shared" si="18"/>
        <v>2916.6666666666665</v>
      </c>
      <c r="K55" s="28">
        <f t="shared" si="18"/>
        <v>2916.6666666666665</v>
      </c>
      <c r="L55" s="28">
        <f t="shared" si="18"/>
        <v>2916.6666666666665</v>
      </c>
      <c r="M55" s="28">
        <f>$B55/12</f>
        <v>2916.6666666666665</v>
      </c>
      <c r="N55" s="28">
        <f t="shared" si="16"/>
        <v>2916.6666666666665</v>
      </c>
      <c r="O55" s="28">
        <f t="shared" si="16"/>
        <v>2916.6666666666665</v>
      </c>
      <c r="P55" s="28">
        <f t="shared" si="16"/>
        <v>2916.6666666666665</v>
      </c>
      <c r="Q55" s="28">
        <f t="shared" si="16"/>
        <v>2916.6666666666665</v>
      </c>
      <c r="R55" s="28">
        <f t="shared" si="16"/>
        <v>2916.6666666666665</v>
      </c>
      <c r="S55" s="28">
        <f t="shared" si="16"/>
        <v>2916.6666666666665</v>
      </c>
      <c r="T55" s="28">
        <f t="shared" si="16"/>
        <v>2916.6666666666665</v>
      </c>
      <c r="U55" s="28">
        <f t="shared" si="16"/>
        <v>2916.6666666666665</v>
      </c>
      <c r="V55" s="28">
        <f t="shared" si="16"/>
        <v>2916.6666666666665</v>
      </c>
      <c r="W55" s="28">
        <f t="shared" si="16"/>
        <v>2916.6666666666665</v>
      </c>
      <c r="X55" s="28">
        <f t="shared" si="16"/>
        <v>2916.6666666666665</v>
      </c>
      <c r="Y55" s="28">
        <f t="shared" si="16"/>
        <v>2916.6666666666665</v>
      </c>
      <c r="Z55" s="28">
        <f t="shared" si="17"/>
        <v>2916.6666666666665</v>
      </c>
      <c r="AA55" s="28">
        <f t="shared" si="17"/>
        <v>2916.6666666666665</v>
      </c>
      <c r="AB55" s="28">
        <f t="shared" si="17"/>
        <v>2916.6666666666665</v>
      </c>
      <c r="AC55" s="28">
        <f t="shared" si="17"/>
        <v>2916.6666666666665</v>
      </c>
      <c r="AD55" s="28">
        <f t="shared" si="17"/>
        <v>2916.6666666666665</v>
      </c>
      <c r="AE55" s="28">
        <f t="shared" si="17"/>
        <v>2916.6666666666665</v>
      </c>
      <c r="AF55" s="28">
        <f t="shared" si="17"/>
        <v>2916.6666666666665</v>
      </c>
      <c r="AG55" s="28">
        <f t="shared" si="17"/>
        <v>2916.6666666666665</v>
      </c>
      <c r="AH55" s="28">
        <f t="shared" si="17"/>
        <v>2916.6666666666665</v>
      </c>
      <c r="AI55" s="28">
        <f t="shared" si="17"/>
        <v>2916.6666666666665</v>
      </c>
      <c r="AJ55" s="28">
        <f t="shared" si="17"/>
        <v>2916.6666666666665</v>
      </c>
      <c r="AK55" s="28">
        <f t="shared" si="17"/>
        <v>2916.6666666666665</v>
      </c>
      <c r="AL55" s="28">
        <f t="shared" si="17"/>
        <v>2916.6666666666665</v>
      </c>
      <c r="AM55" s="28">
        <f t="shared" si="17"/>
        <v>2916.6666666666665</v>
      </c>
      <c r="AN55" s="28">
        <f t="shared" si="17"/>
        <v>2916.6666666666665</v>
      </c>
      <c r="AO55" s="28">
        <f t="shared" si="17"/>
        <v>2916.6666666666665</v>
      </c>
      <c r="AP55" s="28">
        <f t="shared" si="17"/>
        <v>2916.6666666666665</v>
      </c>
      <c r="AQ55" s="28">
        <f t="shared" si="17"/>
        <v>2916.6666666666665</v>
      </c>
      <c r="AR55" s="28">
        <f t="shared" si="17"/>
        <v>2916.6666666666665</v>
      </c>
      <c r="AS55" s="28">
        <f t="shared" si="17"/>
        <v>2916.6666666666665</v>
      </c>
      <c r="AT55" s="28">
        <f t="shared" si="17"/>
        <v>2916.6666666666665</v>
      </c>
      <c r="AU55" s="28">
        <f t="shared" si="17"/>
        <v>2916.6666666666665</v>
      </c>
      <c r="AV55" s="28">
        <f t="shared" si="17"/>
        <v>2916.6666666666665</v>
      </c>
      <c r="AW55" s="28">
        <f t="shared" si="17"/>
        <v>2916.6666666666665</v>
      </c>
      <c r="AX55" s="28">
        <f t="shared" si="17"/>
        <v>2916.6666666666665</v>
      </c>
      <c r="AY55" s="28">
        <f t="shared" si="17"/>
        <v>2916.6666666666665</v>
      </c>
      <c r="AZ55" s="28">
        <f t="shared" si="17"/>
        <v>2916.6666666666665</v>
      </c>
      <c r="BA55" s="28">
        <f t="shared" si="17"/>
        <v>2916.6666666666665</v>
      </c>
      <c r="BB55" s="28">
        <f t="shared" si="17"/>
        <v>2916.6666666666665</v>
      </c>
      <c r="BC55" s="28">
        <f t="shared" si="17"/>
        <v>2916.6666666666665</v>
      </c>
      <c r="BD55" s="28">
        <f t="shared" si="17"/>
        <v>2916.6666666666665</v>
      </c>
      <c r="BE55" s="28">
        <f t="shared" si="17"/>
        <v>2916.6666666666665</v>
      </c>
      <c r="BF55" s="28">
        <f t="shared" si="17"/>
        <v>2916.6666666666665</v>
      </c>
      <c r="BG55" s="28">
        <f t="shared" si="17"/>
        <v>2916.6666666666665</v>
      </c>
      <c r="BH55" s="28">
        <f t="shared" si="17"/>
        <v>2916.6666666666665</v>
      </c>
      <c r="BI55" s="28">
        <f t="shared" si="17"/>
        <v>2916.6666666666665</v>
      </c>
      <c r="BJ55" s="28">
        <f t="shared" si="17"/>
        <v>2916.6666666666665</v>
      </c>
      <c r="BK55" s="28">
        <f t="shared" si="17"/>
        <v>2916.6666666666665</v>
      </c>
    </row>
    <row r="56" spans="1:63" ht="12.75" outlineLevel="1">
      <c r="A56" s="25" t="s">
        <v>113</v>
      </c>
      <c r="B56" s="26">
        <v>35000</v>
      </c>
      <c r="C56" s="25"/>
      <c r="D56" s="28"/>
      <c r="E56" s="27"/>
      <c r="F56" s="27"/>
      <c r="G56" s="27"/>
      <c r="H56" s="27"/>
      <c r="I56" s="27"/>
      <c r="J56" s="27"/>
      <c r="K56" s="27"/>
      <c r="L56" s="27"/>
      <c r="M56" s="28">
        <f>$B56/12</f>
        <v>2916.6666666666665</v>
      </c>
      <c r="N56" s="28">
        <f t="shared" si="16"/>
        <v>2916.6666666666665</v>
      </c>
      <c r="O56" s="28">
        <f t="shared" si="16"/>
        <v>2916.6666666666665</v>
      </c>
      <c r="P56" s="28">
        <f t="shared" si="16"/>
        <v>2916.6666666666665</v>
      </c>
      <c r="Q56" s="28">
        <f t="shared" si="16"/>
        <v>2916.6666666666665</v>
      </c>
      <c r="R56" s="28">
        <f t="shared" si="16"/>
        <v>2916.6666666666665</v>
      </c>
      <c r="S56" s="28">
        <f t="shared" si="16"/>
        <v>2916.6666666666665</v>
      </c>
      <c r="T56" s="28">
        <f t="shared" si="16"/>
        <v>2916.6666666666665</v>
      </c>
      <c r="U56" s="28">
        <f t="shared" si="16"/>
        <v>2916.6666666666665</v>
      </c>
      <c r="V56" s="28">
        <f t="shared" si="16"/>
        <v>2916.6666666666665</v>
      </c>
      <c r="W56" s="28">
        <f t="shared" si="16"/>
        <v>2916.6666666666665</v>
      </c>
      <c r="X56" s="28">
        <f t="shared" si="16"/>
        <v>2916.6666666666665</v>
      </c>
      <c r="Y56" s="28">
        <f t="shared" si="16"/>
        <v>2916.6666666666665</v>
      </c>
      <c r="Z56" s="28">
        <f t="shared" si="17"/>
        <v>2916.6666666666665</v>
      </c>
      <c r="AA56" s="28">
        <f t="shared" si="17"/>
        <v>2916.6666666666665</v>
      </c>
      <c r="AB56" s="28">
        <f t="shared" si="17"/>
        <v>2916.6666666666665</v>
      </c>
      <c r="AC56" s="28">
        <f t="shared" si="17"/>
        <v>2916.6666666666665</v>
      </c>
      <c r="AD56" s="28">
        <f t="shared" si="17"/>
        <v>2916.6666666666665</v>
      </c>
      <c r="AE56" s="28">
        <f t="shared" si="17"/>
        <v>2916.6666666666665</v>
      </c>
      <c r="AF56" s="28">
        <f t="shared" si="17"/>
        <v>2916.6666666666665</v>
      </c>
      <c r="AG56" s="28">
        <f t="shared" si="17"/>
        <v>2916.6666666666665</v>
      </c>
      <c r="AH56" s="28">
        <f t="shared" si="17"/>
        <v>2916.6666666666665</v>
      </c>
      <c r="AI56" s="28">
        <f t="shared" si="17"/>
        <v>2916.6666666666665</v>
      </c>
      <c r="AJ56" s="28">
        <f t="shared" si="17"/>
        <v>2916.6666666666665</v>
      </c>
      <c r="AK56" s="28">
        <f t="shared" si="17"/>
        <v>2916.6666666666665</v>
      </c>
      <c r="AL56" s="28">
        <f t="shared" si="17"/>
        <v>2916.6666666666665</v>
      </c>
      <c r="AM56" s="28">
        <f t="shared" si="17"/>
        <v>2916.6666666666665</v>
      </c>
      <c r="AN56" s="28">
        <f t="shared" si="17"/>
        <v>2916.6666666666665</v>
      </c>
      <c r="AO56" s="28">
        <f t="shared" si="17"/>
        <v>2916.6666666666665</v>
      </c>
      <c r="AP56" s="28">
        <f t="shared" si="17"/>
        <v>2916.6666666666665</v>
      </c>
      <c r="AQ56" s="28">
        <f t="shared" si="17"/>
        <v>2916.6666666666665</v>
      </c>
      <c r="AR56" s="28">
        <f t="shared" si="17"/>
        <v>2916.6666666666665</v>
      </c>
      <c r="AS56" s="28">
        <f t="shared" si="17"/>
        <v>2916.6666666666665</v>
      </c>
      <c r="AT56" s="28">
        <f t="shared" si="17"/>
        <v>2916.6666666666665</v>
      </c>
      <c r="AU56" s="28">
        <f t="shared" si="17"/>
        <v>2916.6666666666665</v>
      </c>
      <c r="AV56" s="28">
        <f t="shared" si="17"/>
        <v>2916.6666666666665</v>
      </c>
      <c r="AW56" s="28">
        <f t="shared" si="17"/>
        <v>2916.6666666666665</v>
      </c>
      <c r="AX56" s="28">
        <f t="shared" si="17"/>
        <v>2916.6666666666665</v>
      </c>
      <c r="AY56" s="28">
        <f t="shared" si="17"/>
        <v>2916.6666666666665</v>
      </c>
      <c r="AZ56" s="28">
        <f t="shared" si="17"/>
        <v>2916.6666666666665</v>
      </c>
      <c r="BA56" s="28">
        <f t="shared" si="17"/>
        <v>2916.6666666666665</v>
      </c>
      <c r="BB56" s="28">
        <f t="shared" si="17"/>
        <v>2916.6666666666665</v>
      </c>
      <c r="BC56" s="28">
        <f t="shared" si="17"/>
        <v>2916.6666666666665</v>
      </c>
      <c r="BD56" s="28">
        <f t="shared" si="17"/>
        <v>2916.6666666666665</v>
      </c>
      <c r="BE56" s="28">
        <f t="shared" si="17"/>
        <v>2916.6666666666665</v>
      </c>
      <c r="BF56" s="28">
        <f t="shared" si="17"/>
        <v>2916.6666666666665</v>
      </c>
      <c r="BG56" s="28">
        <f t="shared" si="17"/>
        <v>2916.6666666666665</v>
      </c>
      <c r="BH56" s="28">
        <f t="shared" si="17"/>
        <v>2916.6666666666665</v>
      </c>
      <c r="BI56" s="28">
        <f t="shared" si="17"/>
        <v>2916.6666666666665</v>
      </c>
      <c r="BJ56" s="28">
        <f t="shared" si="17"/>
        <v>2916.6666666666665</v>
      </c>
      <c r="BK56" s="28">
        <f t="shared" si="17"/>
        <v>2916.6666666666665</v>
      </c>
    </row>
    <row r="57" spans="1:63" ht="12.75" outlineLevel="1">
      <c r="A57" s="25" t="s">
        <v>114</v>
      </c>
      <c r="B57" s="26">
        <v>35000</v>
      </c>
      <c r="C57" s="25"/>
      <c r="D57" s="28"/>
      <c r="E57" s="27"/>
      <c r="F57" s="27"/>
      <c r="G57" s="27"/>
      <c r="H57" s="27"/>
      <c r="I57" s="27"/>
      <c r="J57" s="27"/>
      <c r="K57" s="27"/>
      <c r="L57" s="27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7">
        <f>$B57/12</f>
        <v>2916.6666666666665</v>
      </c>
      <c r="Z57" s="27">
        <f t="shared" si="17"/>
        <v>2916.6666666666665</v>
      </c>
      <c r="AA57" s="27">
        <f t="shared" si="17"/>
        <v>2916.6666666666665</v>
      </c>
      <c r="AB57" s="27">
        <f t="shared" si="17"/>
        <v>2916.6666666666665</v>
      </c>
      <c r="AC57" s="27">
        <f t="shared" si="17"/>
        <v>2916.6666666666665</v>
      </c>
      <c r="AD57" s="27">
        <f t="shared" si="17"/>
        <v>2916.6666666666665</v>
      </c>
      <c r="AE57" s="27">
        <f t="shared" si="17"/>
        <v>2916.6666666666665</v>
      </c>
      <c r="AF57" s="27">
        <f t="shared" si="17"/>
        <v>2916.6666666666665</v>
      </c>
      <c r="AG57" s="27">
        <f t="shared" si="17"/>
        <v>2916.6666666666665</v>
      </c>
      <c r="AH57" s="27">
        <f t="shared" si="17"/>
        <v>2916.6666666666665</v>
      </c>
      <c r="AI57" s="27">
        <f t="shared" si="17"/>
        <v>2916.6666666666665</v>
      </c>
      <c r="AJ57" s="27">
        <f t="shared" si="17"/>
        <v>2916.6666666666665</v>
      </c>
      <c r="AK57" s="27">
        <f t="shared" si="17"/>
        <v>2916.6666666666665</v>
      </c>
      <c r="AL57" s="27">
        <f t="shared" si="17"/>
        <v>2916.6666666666665</v>
      </c>
      <c r="AM57" s="27">
        <f t="shared" si="17"/>
        <v>2916.6666666666665</v>
      </c>
      <c r="AN57" s="27">
        <f t="shared" si="17"/>
        <v>2916.6666666666665</v>
      </c>
      <c r="AO57" s="27">
        <f t="shared" si="17"/>
        <v>2916.6666666666665</v>
      </c>
      <c r="AP57" s="27">
        <f t="shared" si="17"/>
        <v>2916.6666666666665</v>
      </c>
      <c r="AQ57" s="27">
        <f t="shared" si="17"/>
        <v>2916.6666666666665</v>
      </c>
      <c r="AR57" s="27">
        <f t="shared" si="17"/>
        <v>2916.6666666666665</v>
      </c>
      <c r="AS57" s="27">
        <f t="shared" si="17"/>
        <v>2916.6666666666665</v>
      </c>
      <c r="AT57" s="27">
        <f t="shared" si="17"/>
        <v>2916.6666666666665</v>
      </c>
      <c r="AU57" s="27">
        <f t="shared" si="17"/>
        <v>2916.6666666666665</v>
      </c>
      <c r="AV57" s="27">
        <f t="shared" si="17"/>
        <v>2916.6666666666665</v>
      </c>
      <c r="AW57" s="27">
        <f t="shared" si="17"/>
        <v>2916.6666666666665</v>
      </c>
      <c r="AX57" s="27">
        <f t="shared" si="17"/>
        <v>2916.6666666666665</v>
      </c>
      <c r="AY57" s="27">
        <f t="shared" si="17"/>
        <v>2916.6666666666665</v>
      </c>
      <c r="AZ57" s="27">
        <f t="shared" si="17"/>
        <v>2916.6666666666665</v>
      </c>
      <c r="BA57" s="27">
        <f t="shared" si="17"/>
        <v>2916.6666666666665</v>
      </c>
      <c r="BB57" s="27">
        <f t="shared" si="17"/>
        <v>2916.6666666666665</v>
      </c>
      <c r="BC57" s="27">
        <f t="shared" si="17"/>
        <v>2916.6666666666665</v>
      </c>
      <c r="BD57" s="27">
        <f t="shared" si="17"/>
        <v>2916.6666666666665</v>
      </c>
      <c r="BE57" s="27">
        <f t="shared" si="17"/>
        <v>2916.6666666666665</v>
      </c>
      <c r="BF57" s="27">
        <f t="shared" si="17"/>
        <v>2916.6666666666665</v>
      </c>
      <c r="BG57" s="27">
        <f t="shared" si="17"/>
        <v>2916.6666666666665</v>
      </c>
      <c r="BH57" s="27">
        <f t="shared" si="17"/>
        <v>2916.6666666666665</v>
      </c>
      <c r="BI57" s="27">
        <f t="shared" si="17"/>
        <v>2916.6666666666665</v>
      </c>
      <c r="BJ57" s="27">
        <f t="shared" si="17"/>
        <v>2916.6666666666665</v>
      </c>
      <c r="BK57" s="27">
        <f t="shared" si="17"/>
        <v>2916.6666666666665</v>
      </c>
    </row>
    <row r="58" spans="1:63" ht="12.75" outlineLevel="1">
      <c r="A58" s="25" t="s">
        <v>115</v>
      </c>
      <c r="B58" s="26">
        <v>55000</v>
      </c>
      <c r="C58" s="25"/>
      <c r="D58" s="28"/>
      <c r="E58" s="27"/>
      <c r="F58" s="27"/>
      <c r="G58" s="27">
        <f aca="true" t="shared" si="19" ref="G58:M58">$B58/12</f>
        <v>4583.333333333333</v>
      </c>
      <c r="H58" s="27">
        <f t="shared" si="19"/>
        <v>4583.333333333333</v>
      </c>
      <c r="I58" s="27">
        <f t="shared" si="19"/>
        <v>4583.333333333333</v>
      </c>
      <c r="J58" s="27">
        <f t="shared" si="19"/>
        <v>4583.333333333333</v>
      </c>
      <c r="K58" s="27">
        <f t="shared" si="19"/>
        <v>4583.333333333333</v>
      </c>
      <c r="L58" s="27">
        <f t="shared" si="19"/>
        <v>4583.333333333333</v>
      </c>
      <c r="M58" s="28">
        <f t="shared" si="19"/>
        <v>4583.333333333333</v>
      </c>
      <c r="N58" s="28">
        <f t="shared" si="16"/>
        <v>4583.333333333333</v>
      </c>
      <c r="O58" s="28">
        <f t="shared" si="16"/>
        <v>4583.333333333333</v>
      </c>
      <c r="P58" s="28">
        <f t="shared" si="16"/>
        <v>4583.333333333333</v>
      </c>
      <c r="Q58" s="28">
        <f t="shared" si="16"/>
        <v>4583.333333333333</v>
      </c>
      <c r="R58" s="28">
        <f t="shared" si="16"/>
        <v>4583.333333333333</v>
      </c>
      <c r="S58" s="28">
        <f t="shared" si="16"/>
        <v>4583.333333333333</v>
      </c>
      <c r="T58" s="28">
        <f t="shared" si="16"/>
        <v>4583.333333333333</v>
      </c>
      <c r="U58" s="28">
        <f t="shared" si="16"/>
        <v>4583.333333333333</v>
      </c>
      <c r="V58" s="28">
        <f t="shared" si="16"/>
        <v>4583.333333333333</v>
      </c>
      <c r="W58" s="28">
        <f t="shared" si="16"/>
        <v>4583.333333333333</v>
      </c>
      <c r="X58" s="28">
        <f t="shared" si="16"/>
        <v>4583.333333333333</v>
      </c>
      <c r="Y58" s="28">
        <f t="shared" si="16"/>
        <v>4583.333333333333</v>
      </c>
      <c r="Z58" s="28">
        <f t="shared" si="17"/>
        <v>4583.333333333333</v>
      </c>
      <c r="AA58" s="28">
        <f t="shared" si="17"/>
        <v>4583.333333333333</v>
      </c>
      <c r="AB58" s="28">
        <f t="shared" si="17"/>
        <v>4583.333333333333</v>
      </c>
      <c r="AC58" s="28">
        <f t="shared" si="17"/>
        <v>4583.333333333333</v>
      </c>
      <c r="AD58" s="28">
        <f t="shared" si="17"/>
        <v>4583.333333333333</v>
      </c>
      <c r="AE58" s="28">
        <f t="shared" si="17"/>
        <v>4583.333333333333</v>
      </c>
      <c r="AF58" s="28">
        <f t="shared" si="17"/>
        <v>4583.333333333333</v>
      </c>
      <c r="AG58" s="28">
        <f t="shared" si="17"/>
        <v>4583.333333333333</v>
      </c>
      <c r="AH58" s="28">
        <f t="shared" si="17"/>
        <v>4583.333333333333</v>
      </c>
      <c r="AI58" s="28">
        <f t="shared" si="17"/>
        <v>4583.333333333333</v>
      </c>
      <c r="AJ58" s="28">
        <f t="shared" si="17"/>
        <v>4583.333333333333</v>
      </c>
      <c r="AK58" s="28">
        <f t="shared" si="17"/>
        <v>4583.333333333333</v>
      </c>
      <c r="AL58" s="28">
        <f t="shared" si="17"/>
        <v>4583.333333333333</v>
      </c>
      <c r="AM58" s="28">
        <f t="shared" si="17"/>
        <v>4583.333333333333</v>
      </c>
      <c r="AN58" s="28">
        <f t="shared" si="17"/>
        <v>4583.333333333333</v>
      </c>
      <c r="AO58" s="28">
        <f t="shared" si="17"/>
        <v>4583.333333333333</v>
      </c>
      <c r="AP58" s="28">
        <f t="shared" si="17"/>
        <v>4583.333333333333</v>
      </c>
      <c r="AQ58" s="28">
        <f t="shared" si="17"/>
        <v>4583.333333333333</v>
      </c>
      <c r="AR58" s="28">
        <f t="shared" si="17"/>
        <v>4583.333333333333</v>
      </c>
      <c r="AS58" s="28">
        <f t="shared" si="17"/>
        <v>4583.333333333333</v>
      </c>
      <c r="AT58" s="28">
        <f t="shared" si="17"/>
        <v>4583.333333333333</v>
      </c>
      <c r="AU58" s="28">
        <f t="shared" si="17"/>
        <v>4583.333333333333</v>
      </c>
      <c r="AV58" s="28">
        <f t="shared" si="17"/>
        <v>4583.333333333333</v>
      </c>
      <c r="AW58" s="28">
        <f t="shared" si="17"/>
        <v>4583.333333333333</v>
      </c>
      <c r="AX58" s="28">
        <f t="shared" si="17"/>
        <v>4583.333333333333</v>
      </c>
      <c r="AY58" s="28">
        <f t="shared" si="17"/>
        <v>4583.333333333333</v>
      </c>
      <c r="AZ58" s="28">
        <f t="shared" si="17"/>
        <v>4583.333333333333</v>
      </c>
      <c r="BA58" s="28">
        <f t="shared" si="17"/>
        <v>4583.333333333333</v>
      </c>
      <c r="BB58" s="28">
        <f t="shared" si="17"/>
        <v>4583.333333333333</v>
      </c>
      <c r="BC58" s="28">
        <f t="shared" si="17"/>
        <v>4583.333333333333</v>
      </c>
      <c r="BD58" s="28">
        <f t="shared" si="17"/>
        <v>4583.333333333333</v>
      </c>
      <c r="BE58" s="28">
        <f aca="true" t="shared" si="20" ref="AE58:BK59">$B58/12</f>
        <v>4583.333333333333</v>
      </c>
      <c r="BF58" s="28">
        <f t="shared" si="20"/>
        <v>4583.333333333333</v>
      </c>
      <c r="BG58" s="28">
        <f t="shared" si="20"/>
        <v>4583.333333333333</v>
      </c>
      <c r="BH58" s="28">
        <f t="shared" si="20"/>
        <v>4583.333333333333</v>
      </c>
      <c r="BI58" s="28">
        <f t="shared" si="20"/>
        <v>4583.333333333333</v>
      </c>
      <c r="BJ58" s="28">
        <f t="shared" si="20"/>
        <v>4583.333333333333</v>
      </c>
      <c r="BK58" s="28">
        <f t="shared" si="20"/>
        <v>4583.333333333333</v>
      </c>
    </row>
    <row r="59" spans="1:63" ht="12.75" outlineLevel="1">
      <c r="A59" s="25" t="s">
        <v>116</v>
      </c>
      <c r="B59" s="26">
        <v>42000</v>
      </c>
      <c r="C59" s="25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>
        <f t="shared" si="20"/>
        <v>3500</v>
      </c>
      <c r="AF59" s="27">
        <f t="shared" si="20"/>
        <v>3500</v>
      </c>
      <c r="AG59" s="27">
        <f t="shared" si="20"/>
        <v>3500</v>
      </c>
      <c r="AH59" s="27">
        <f t="shared" si="20"/>
        <v>3500</v>
      </c>
      <c r="AI59" s="27">
        <f t="shared" si="20"/>
        <v>3500</v>
      </c>
      <c r="AJ59" s="27">
        <f t="shared" si="20"/>
        <v>3500</v>
      </c>
      <c r="AK59" s="27">
        <f t="shared" si="20"/>
        <v>3500</v>
      </c>
      <c r="AL59" s="27">
        <f t="shared" si="20"/>
        <v>3500</v>
      </c>
      <c r="AM59" s="27">
        <f t="shared" si="20"/>
        <v>3500</v>
      </c>
      <c r="AN59" s="27">
        <f t="shared" si="20"/>
        <v>3500</v>
      </c>
      <c r="AO59" s="27">
        <f t="shared" si="20"/>
        <v>3500</v>
      </c>
      <c r="AP59" s="27">
        <f t="shared" si="20"/>
        <v>3500</v>
      </c>
      <c r="AQ59" s="27">
        <f t="shared" si="20"/>
        <v>3500</v>
      </c>
      <c r="AR59" s="27">
        <f t="shared" si="20"/>
        <v>3500</v>
      </c>
      <c r="AS59" s="27">
        <f t="shared" si="20"/>
        <v>3500</v>
      </c>
      <c r="AT59" s="27">
        <f t="shared" si="20"/>
        <v>3500</v>
      </c>
      <c r="AU59" s="27">
        <f t="shared" si="20"/>
        <v>3500</v>
      </c>
      <c r="AV59" s="27">
        <f t="shared" si="20"/>
        <v>3500</v>
      </c>
      <c r="AW59" s="27">
        <f t="shared" si="20"/>
        <v>3500</v>
      </c>
      <c r="AX59" s="27">
        <f t="shared" si="20"/>
        <v>3500</v>
      </c>
      <c r="AY59" s="27">
        <f t="shared" si="20"/>
        <v>3500</v>
      </c>
      <c r="AZ59" s="27">
        <f t="shared" si="20"/>
        <v>3500</v>
      </c>
      <c r="BA59" s="27">
        <f t="shared" si="20"/>
        <v>3500</v>
      </c>
      <c r="BB59" s="27">
        <f t="shared" si="20"/>
        <v>3500</v>
      </c>
      <c r="BC59" s="27">
        <f t="shared" si="20"/>
        <v>3500</v>
      </c>
      <c r="BD59" s="27">
        <f t="shared" si="20"/>
        <v>3500</v>
      </c>
      <c r="BE59" s="27">
        <f t="shared" si="20"/>
        <v>3500</v>
      </c>
      <c r="BF59" s="27">
        <f t="shared" si="20"/>
        <v>3500</v>
      </c>
      <c r="BG59" s="27">
        <f t="shared" si="20"/>
        <v>3500</v>
      </c>
      <c r="BH59" s="27">
        <f t="shared" si="20"/>
        <v>3500</v>
      </c>
      <c r="BI59" s="27">
        <f t="shared" si="20"/>
        <v>3500</v>
      </c>
      <c r="BJ59" s="27">
        <f t="shared" si="20"/>
        <v>3500</v>
      </c>
      <c r="BK59" s="27">
        <f t="shared" si="20"/>
        <v>3500</v>
      </c>
    </row>
    <row r="60" spans="1:63" ht="12.75">
      <c r="A60" s="29" t="s">
        <v>127</v>
      </c>
      <c r="B60" s="15"/>
      <c r="C60" s="30">
        <f>SUM(C52:C59)</f>
        <v>105833.33333333334</v>
      </c>
      <c r="D60" s="30">
        <f aca="true" t="shared" si="21" ref="D60:BK60">SUM(D52:D59)</f>
        <v>30000.000000000004</v>
      </c>
      <c r="E60" s="30">
        <f t="shared" si="21"/>
        <v>30000.000000000004</v>
      </c>
      <c r="F60" s="30">
        <f t="shared" si="21"/>
        <v>30000.000000000004</v>
      </c>
      <c r="G60" s="30">
        <f t="shared" si="21"/>
        <v>34583.333333333336</v>
      </c>
      <c r="H60" s="30">
        <f t="shared" si="21"/>
        <v>34583.333333333336</v>
      </c>
      <c r="I60" s="30">
        <f t="shared" si="21"/>
        <v>34583.333333333336</v>
      </c>
      <c r="J60" s="30">
        <f t="shared" si="21"/>
        <v>34583.333333333336</v>
      </c>
      <c r="K60" s="30">
        <f t="shared" si="21"/>
        <v>34583.333333333336</v>
      </c>
      <c r="L60" s="30">
        <f t="shared" si="21"/>
        <v>34583.333333333336</v>
      </c>
      <c r="M60" s="30">
        <f t="shared" si="21"/>
        <v>37500.00000000001</v>
      </c>
      <c r="N60" s="30">
        <f t="shared" si="21"/>
        <v>37500.00000000001</v>
      </c>
      <c r="O60" s="30">
        <f t="shared" si="21"/>
        <v>37500.00000000001</v>
      </c>
      <c r="P60" s="30">
        <f t="shared" si="21"/>
        <v>37500.00000000001</v>
      </c>
      <c r="Q60" s="30">
        <f t="shared" si="21"/>
        <v>37500.00000000001</v>
      </c>
      <c r="R60" s="30">
        <f t="shared" si="21"/>
        <v>37500.00000000001</v>
      </c>
      <c r="S60" s="30">
        <f t="shared" si="21"/>
        <v>37500.00000000001</v>
      </c>
      <c r="T60" s="30">
        <f t="shared" si="21"/>
        <v>37500.00000000001</v>
      </c>
      <c r="U60" s="30">
        <f t="shared" si="21"/>
        <v>37500.00000000001</v>
      </c>
      <c r="V60" s="30">
        <f t="shared" si="21"/>
        <v>37500.00000000001</v>
      </c>
      <c r="W60" s="30">
        <f t="shared" si="21"/>
        <v>37500.00000000001</v>
      </c>
      <c r="X60" s="30">
        <f t="shared" si="21"/>
        <v>37500.00000000001</v>
      </c>
      <c r="Y60" s="30">
        <f t="shared" si="21"/>
        <v>40416.66666666667</v>
      </c>
      <c r="Z60" s="30">
        <f t="shared" si="21"/>
        <v>40416.66666666667</v>
      </c>
      <c r="AA60" s="30">
        <f t="shared" si="21"/>
        <v>40416.66666666667</v>
      </c>
      <c r="AB60" s="30">
        <f t="shared" si="21"/>
        <v>40416.66666666667</v>
      </c>
      <c r="AC60" s="30">
        <f t="shared" si="21"/>
        <v>40416.66666666667</v>
      </c>
      <c r="AD60" s="30">
        <f t="shared" si="21"/>
        <v>40416.66666666667</v>
      </c>
      <c r="AE60" s="30">
        <f t="shared" si="21"/>
        <v>43916.66666666667</v>
      </c>
      <c r="AF60" s="30">
        <f t="shared" si="21"/>
        <v>43916.66666666667</v>
      </c>
      <c r="AG60" s="30">
        <f t="shared" si="21"/>
        <v>43916.66666666667</v>
      </c>
      <c r="AH60" s="30">
        <f t="shared" si="21"/>
        <v>43916.66666666667</v>
      </c>
      <c r="AI60" s="30">
        <f t="shared" si="21"/>
        <v>43916.66666666667</v>
      </c>
      <c r="AJ60" s="30">
        <f t="shared" si="21"/>
        <v>43916.66666666667</v>
      </c>
      <c r="AK60" s="30">
        <f t="shared" si="21"/>
        <v>43916.66666666667</v>
      </c>
      <c r="AL60" s="30">
        <f t="shared" si="21"/>
        <v>43916.66666666667</v>
      </c>
      <c r="AM60" s="30">
        <f t="shared" si="21"/>
        <v>43916.66666666667</v>
      </c>
      <c r="AN60" s="30">
        <f t="shared" si="21"/>
        <v>43916.66666666667</v>
      </c>
      <c r="AO60" s="30">
        <f t="shared" si="21"/>
        <v>43916.66666666667</v>
      </c>
      <c r="AP60" s="30">
        <f t="shared" si="21"/>
        <v>43916.66666666667</v>
      </c>
      <c r="AQ60" s="30">
        <f t="shared" si="21"/>
        <v>43916.66666666667</v>
      </c>
      <c r="AR60" s="30">
        <f t="shared" si="21"/>
        <v>43916.66666666667</v>
      </c>
      <c r="AS60" s="30">
        <f t="shared" si="21"/>
        <v>43916.66666666667</v>
      </c>
      <c r="AT60" s="30">
        <f t="shared" si="21"/>
        <v>43916.66666666667</v>
      </c>
      <c r="AU60" s="30">
        <f t="shared" si="21"/>
        <v>43916.66666666667</v>
      </c>
      <c r="AV60" s="30">
        <f t="shared" si="21"/>
        <v>43916.66666666667</v>
      </c>
      <c r="AW60" s="30">
        <f t="shared" si="21"/>
        <v>43916.66666666667</v>
      </c>
      <c r="AX60" s="30">
        <f t="shared" si="21"/>
        <v>43916.66666666667</v>
      </c>
      <c r="AY60" s="30">
        <f t="shared" si="21"/>
        <v>43916.66666666667</v>
      </c>
      <c r="AZ60" s="30">
        <f t="shared" si="21"/>
        <v>43916.66666666667</v>
      </c>
      <c r="BA60" s="30">
        <f t="shared" si="21"/>
        <v>43916.66666666667</v>
      </c>
      <c r="BB60" s="30">
        <f t="shared" si="21"/>
        <v>43916.66666666667</v>
      </c>
      <c r="BC60" s="30">
        <f t="shared" si="21"/>
        <v>43916.66666666667</v>
      </c>
      <c r="BD60" s="30">
        <f t="shared" si="21"/>
        <v>43916.66666666667</v>
      </c>
      <c r="BE60" s="30">
        <f t="shared" si="21"/>
        <v>43916.66666666667</v>
      </c>
      <c r="BF60" s="30">
        <f t="shared" si="21"/>
        <v>43916.66666666667</v>
      </c>
      <c r="BG60" s="30">
        <f t="shared" si="21"/>
        <v>43916.66666666667</v>
      </c>
      <c r="BH60" s="30">
        <f t="shared" si="21"/>
        <v>43916.66666666667</v>
      </c>
      <c r="BI60" s="30">
        <f t="shared" si="21"/>
        <v>43916.66666666667</v>
      </c>
      <c r="BJ60" s="30">
        <f t="shared" si="21"/>
        <v>43916.66666666667</v>
      </c>
      <c r="BK60" s="30">
        <f t="shared" si="21"/>
        <v>43916.66666666667</v>
      </c>
    </row>
    <row r="61" spans="1:62" ht="12.75">
      <c r="A61" s="29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3" s="10" customFormat="1" ht="12.75">
      <c r="A62" s="29" t="s">
        <v>129</v>
      </c>
      <c r="B62" s="32"/>
      <c r="C62" s="28">
        <f aca="true" t="shared" si="22" ref="C62:AH62">C60+C89+C109</f>
        <v>162083.33333333334</v>
      </c>
      <c r="D62" s="28">
        <f t="shared" si="22"/>
        <v>48750</v>
      </c>
      <c r="E62" s="28">
        <f t="shared" si="22"/>
        <v>48750</v>
      </c>
      <c r="F62" s="28">
        <f t="shared" si="22"/>
        <v>48750</v>
      </c>
      <c r="G62" s="28">
        <f t="shared" si="22"/>
        <v>73750</v>
      </c>
      <c r="H62" s="28">
        <f t="shared" si="22"/>
        <v>73750</v>
      </c>
      <c r="I62" s="28">
        <f t="shared" si="22"/>
        <v>78333.33333333333</v>
      </c>
      <c r="J62" s="28">
        <f t="shared" si="22"/>
        <v>78333.33333333333</v>
      </c>
      <c r="K62" s="28">
        <f t="shared" si="22"/>
        <v>78333.33333333333</v>
      </c>
      <c r="L62" s="28">
        <f t="shared" si="22"/>
        <v>78333.33333333333</v>
      </c>
      <c r="M62" s="28">
        <f t="shared" si="22"/>
        <v>81250</v>
      </c>
      <c r="N62" s="28">
        <f t="shared" si="22"/>
        <v>81250</v>
      </c>
      <c r="O62" s="28">
        <f t="shared" si="22"/>
        <v>81250</v>
      </c>
      <c r="P62" s="28">
        <f t="shared" si="22"/>
        <v>81250</v>
      </c>
      <c r="Q62" s="28">
        <f t="shared" si="22"/>
        <v>81250</v>
      </c>
      <c r="R62" s="28">
        <f t="shared" si="22"/>
        <v>81250</v>
      </c>
      <c r="S62" s="28">
        <f t="shared" si="22"/>
        <v>81250</v>
      </c>
      <c r="T62" s="28">
        <f t="shared" si="22"/>
        <v>81250</v>
      </c>
      <c r="U62" s="28">
        <f t="shared" si="22"/>
        <v>81250</v>
      </c>
      <c r="V62" s="28">
        <f t="shared" si="22"/>
        <v>81250</v>
      </c>
      <c r="W62" s="28">
        <f t="shared" si="22"/>
        <v>81250</v>
      </c>
      <c r="X62" s="28">
        <f t="shared" si="22"/>
        <v>81250</v>
      </c>
      <c r="Y62" s="28">
        <f t="shared" si="22"/>
        <v>84166.66666666667</v>
      </c>
      <c r="Z62" s="28">
        <f t="shared" si="22"/>
        <v>84166.66666666667</v>
      </c>
      <c r="AA62" s="28">
        <f t="shared" si="22"/>
        <v>84166.66666666667</v>
      </c>
      <c r="AB62" s="28">
        <f t="shared" si="22"/>
        <v>84166.66666666667</v>
      </c>
      <c r="AC62" s="28">
        <f t="shared" si="22"/>
        <v>84166.66666666667</v>
      </c>
      <c r="AD62" s="28">
        <f t="shared" si="22"/>
        <v>84166.66666666667</v>
      </c>
      <c r="AE62" s="28">
        <f t="shared" si="22"/>
        <v>87666.66666666667</v>
      </c>
      <c r="AF62" s="28">
        <f t="shared" si="22"/>
        <v>87666.66666666667</v>
      </c>
      <c r="AG62" s="28">
        <f t="shared" si="22"/>
        <v>87666.66666666667</v>
      </c>
      <c r="AH62" s="28">
        <f t="shared" si="22"/>
        <v>87666.66666666667</v>
      </c>
      <c r="AI62" s="28">
        <f aca="true" t="shared" si="23" ref="AI62:BK62">AI60+AI89+AI109</f>
        <v>87666.66666666667</v>
      </c>
      <c r="AJ62" s="28">
        <f t="shared" si="23"/>
        <v>87666.66666666667</v>
      </c>
      <c r="AK62" s="28">
        <f t="shared" si="23"/>
        <v>87666.66666666667</v>
      </c>
      <c r="AL62" s="28">
        <f t="shared" si="23"/>
        <v>87666.66666666667</v>
      </c>
      <c r="AM62" s="28">
        <f t="shared" si="23"/>
        <v>87666.66666666667</v>
      </c>
      <c r="AN62" s="28">
        <f t="shared" si="23"/>
        <v>87666.66666666667</v>
      </c>
      <c r="AO62" s="28">
        <f t="shared" si="23"/>
        <v>87666.66666666667</v>
      </c>
      <c r="AP62" s="28">
        <f t="shared" si="23"/>
        <v>87666.66666666667</v>
      </c>
      <c r="AQ62" s="28">
        <f t="shared" si="23"/>
        <v>87666.66666666667</v>
      </c>
      <c r="AR62" s="28">
        <f t="shared" si="23"/>
        <v>87666.66666666667</v>
      </c>
      <c r="AS62" s="28">
        <f t="shared" si="23"/>
        <v>87666.66666666667</v>
      </c>
      <c r="AT62" s="28">
        <f t="shared" si="23"/>
        <v>87666.66666666667</v>
      </c>
      <c r="AU62" s="28">
        <f t="shared" si="23"/>
        <v>87666.66666666667</v>
      </c>
      <c r="AV62" s="28">
        <f t="shared" si="23"/>
        <v>87666.66666666667</v>
      </c>
      <c r="AW62" s="28">
        <f t="shared" si="23"/>
        <v>87666.66666666667</v>
      </c>
      <c r="AX62" s="28">
        <f t="shared" si="23"/>
        <v>87666.66666666667</v>
      </c>
      <c r="AY62" s="28">
        <f t="shared" si="23"/>
        <v>87666.66666666667</v>
      </c>
      <c r="AZ62" s="28">
        <f t="shared" si="23"/>
        <v>87666.66666666667</v>
      </c>
      <c r="BA62" s="28">
        <f t="shared" si="23"/>
        <v>87666.66666666667</v>
      </c>
      <c r="BB62" s="28">
        <f t="shared" si="23"/>
        <v>87666.66666666667</v>
      </c>
      <c r="BC62" s="28">
        <f t="shared" si="23"/>
        <v>87666.66666666667</v>
      </c>
      <c r="BD62" s="28">
        <f t="shared" si="23"/>
        <v>87666.66666666667</v>
      </c>
      <c r="BE62" s="28">
        <f t="shared" si="23"/>
        <v>87666.66666666667</v>
      </c>
      <c r="BF62" s="28">
        <f t="shared" si="23"/>
        <v>87666.66666666667</v>
      </c>
      <c r="BG62" s="28">
        <f t="shared" si="23"/>
        <v>87666.66666666667</v>
      </c>
      <c r="BH62" s="28">
        <f t="shared" si="23"/>
        <v>87666.66666666667</v>
      </c>
      <c r="BI62" s="28">
        <f t="shared" si="23"/>
        <v>87666.66666666667</v>
      </c>
      <c r="BJ62" s="28">
        <f t="shared" si="23"/>
        <v>87666.66666666667</v>
      </c>
      <c r="BK62" s="28">
        <f t="shared" si="23"/>
        <v>87666.66666666667</v>
      </c>
    </row>
    <row r="63" spans="1:63" s="10" customFormat="1" ht="12.75">
      <c r="A63" s="33" t="s">
        <v>96</v>
      </c>
      <c r="C63" s="28">
        <f>C62*0.07</f>
        <v>11345.833333333336</v>
      </c>
      <c r="D63" s="28">
        <f>D62*0.07</f>
        <v>3412.5000000000005</v>
      </c>
      <c r="E63" s="28">
        <f aca="true" t="shared" si="24" ref="E63:BK63">E62*0.07</f>
        <v>3412.5000000000005</v>
      </c>
      <c r="F63" s="28">
        <f t="shared" si="24"/>
        <v>3412.5000000000005</v>
      </c>
      <c r="G63" s="28">
        <f t="shared" si="24"/>
        <v>5162.500000000001</v>
      </c>
      <c r="H63" s="28">
        <f t="shared" si="24"/>
        <v>5162.500000000001</v>
      </c>
      <c r="I63" s="28">
        <f t="shared" si="24"/>
        <v>5483.333333333334</v>
      </c>
      <c r="J63" s="28">
        <f t="shared" si="24"/>
        <v>5483.333333333334</v>
      </c>
      <c r="K63" s="28">
        <f t="shared" si="24"/>
        <v>5483.333333333334</v>
      </c>
      <c r="L63" s="28">
        <f t="shared" si="24"/>
        <v>5483.333333333334</v>
      </c>
      <c r="M63" s="28">
        <f t="shared" si="24"/>
        <v>5687.500000000001</v>
      </c>
      <c r="N63" s="28">
        <f t="shared" si="24"/>
        <v>5687.500000000001</v>
      </c>
      <c r="O63" s="28">
        <f t="shared" si="24"/>
        <v>5687.500000000001</v>
      </c>
      <c r="P63" s="28">
        <f t="shared" si="24"/>
        <v>5687.500000000001</v>
      </c>
      <c r="Q63" s="28">
        <f t="shared" si="24"/>
        <v>5687.500000000001</v>
      </c>
      <c r="R63" s="28">
        <f t="shared" si="24"/>
        <v>5687.500000000001</v>
      </c>
      <c r="S63" s="28">
        <f t="shared" si="24"/>
        <v>5687.500000000001</v>
      </c>
      <c r="T63" s="28">
        <f t="shared" si="24"/>
        <v>5687.500000000001</v>
      </c>
      <c r="U63" s="28">
        <f t="shared" si="24"/>
        <v>5687.500000000001</v>
      </c>
      <c r="V63" s="28">
        <f t="shared" si="24"/>
        <v>5687.500000000001</v>
      </c>
      <c r="W63" s="28">
        <f t="shared" si="24"/>
        <v>5687.500000000001</v>
      </c>
      <c r="X63" s="28">
        <f t="shared" si="24"/>
        <v>5687.500000000001</v>
      </c>
      <c r="Y63" s="28">
        <f t="shared" si="24"/>
        <v>5891.666666666668</v>
      </c>
      <c r="Z63" s="28">
        <f t="shared" si="24"/>
        <v>5891.666666666668</v>
      </c>
      <c r="AA63" s="28">
        <f t="shared" si="24"/>
        <v>5891.666666666668</v>
      </c>
      <c r="AB63" s="28">
        <f t="shared" si="24"/>
        <v>5891.666666666668</v>
      </c>
      <c r="AC63" s="28">
        <f t="shared" si="24"/>
        <v>5891.666666666668</v>
      </c>
      <c r="AD63" s="28">
        <f t="shared" si="24"/>
        <v>5891.666666666668</v>
      </c>
      <c r="AE63" s="28">
        <f t="shared" si="24"/>
        <v>6136.666666666668</v>
      </c>
      <c r="AF63" s="28">
        <f t="shared" si="24"/>
        <v>6136.666666666668</v>
      </c>
      <c r="AG63" s="28">
        <f t="shared" si="24"/>
        <v>6136.666666666668</v>
      </c>
      <c r="AH63" s="28">
        <f t="shared" si="24"/>
        <v>6136.666666666668</v>
      </c>
      <c r="AI63" s="28">
        <f t="shared" si="24"/>
        <v>6136.666666666668</v>
      </c>
      <c r="AJ63" s="28">
        <f t="shared" si="24"/>
        <v>6136.666666666668</v>
      </c>
      <c r="AK63" s="28">
        <f t="shared" si="24"/>
        <v>6136.666666666668</v>
      </c>
      <c r="AL63" s="28">
        <f t="shared" si="24"/>
        <v>6136.666666666668</v>
      </c>
      <c r="AM63" s="28">
        <f t="shared" si="24"/>
        <v>6136.666666666668</v>
      </c>
      <c r="AN63" s="28">
        <f t="shared" si="24"/>
        <v>6136.666666666668</v>
      </c>
      <c r="AO63" s="28">
        <f t="shared" si="24"/>
        <v>6136.666666666668</v>
      </c>
      <c r="AP63" s="28">
        <f t="shared" si="24"/>
        <v>6136.666666666668</v>
      </c>
      <c r="AQ63" s="28">
        <f t="shared" si="24"/>
        <v>6136.666666666668</v>
      </c>
      <c r="AR63" s="28">
        <f t="shared" si="24"/>
        <v>6136.666666666668</v>
      </c>
      <c r="AS63" s="28">
        <f t="shared" si="24"/>
        <v>6136.666666666668</v>
      </c>
      <c r="AT63" s="28">
        <f t="shared" si="24"/>
        <v>6136.666666666668</v>
      </c>
      <c r="AU63" s="28">
        <f t="shared" si="24"/>
        <v>6136.666666666668</v>
      </c>
      <c r="AV63" s="28">
        <f t="shared" si="24"/>
        <v>6136.666666666668</v>
      </c>
      <c r="AW63" s="28">
        <f t="shared" si="24"/>
        <v>6136.666666666668</v>
      </c>
      <c r="AX63" s="28">
        <f t="shared" si="24"/>
        <v>6136.666666666668</v>
      </c>
      <c r="AY63" s="28">
        <f t="shared" si="24"/>
        <v>6136.666666666668</v>
      </c>
      <c r="AZ63" s="28">
        <f t="shared" si="24"/>
        <v>6136.666666666668</v>
      </c>
      <c r="BA63" s="28">
        <f t="shared" si="24"/>
        <v>6136.666666666668</v>
      </c>
      <c r="BB63" s="28">
        <f t="shared" si="24"/>
        <v>6136.666666666668</v>
      </c>
      <c r="BC63" s="28">
        <f t="shared" si="24"/>
        <v>6136.666666666668</v>
      </c>
      <c r="BD63" s="28">
        <f t="shared" si="24"/>
        <v>6136.666666666668</v>
      </c>
      <c r="BE63" s="28">
        <f t="shared" si="24"/>
        <v>6136.666666666668</v>
      </c>
      <c r="BF63" s="28">
        <f t="shared" si="24"/>
        <v>6136.666666666668</v>
      </c>
      <c r="BG63" s="28">
        <f t="shared" si="24"/>
        <v>6136.666666666668</v>
      </c>
      <c r="BH63" s="28">
        <f t="shared" si="24"/>
        <v>6136.666666666668</v>
      </c>
      <c r="BI63" s="28">
        <f t="shared" si="24"/>
        <v>6136.666666666668</v>
      </c>
      <c r="BJ63" s="28">
        <f t="shared" si="24"/>
        <v>6136.666666666668</v>
      </c>
      <c r="BK63" s="28">
        <f t="shared" si="24"/>
        <v>6136.666666666668</v>
      </c>
    </row>
    <row r="64" spans="1:63" s="13" customFormat="1" ht="12.75">
      <c r="A64" s="54" t="s">
        <v>97</v>
      </c>
      <c r="C64" s="57">
        <f aca="true" t="shared" si="25" ref="C64:AH64">SUM(C62:C63)</f>
        <v>173429.1666666667</v>
      </c>
      <c r="D64" s="57">
        <f t="shared" si="25"/>
        <v>52162.5</v>
      </c>
      <c r="E64" s="57">
        <f t="shared" si="25"/>
        <v>52162.5</v>
      </c>
      <c r="F64" s="57">
        <f t="shared" si="25"/>
        <v>52162.5</v>
      </c>
      <c r="G64" s="57">
        <f t="shared" si="25"/>
        <v>78912.5</v>
      </c>
      <c r="H64" s="57">
        <f t="shared" si="25"/>
        <v>78912.5</v>
      </c>
      <c r="I64" s="57">
        <f t="shared" si="25"/>
        <v>83816.66666666666</v>
      </c>
      <c r="J64" s="57">
        <f t="shared" si="25"/>
        <v>83816.66666666666</v>
      </c>
      <c r="K64" s="57">
        <f t="shared" si="25"/>
        <v>83816.66666666666</v>
      </c>
      <c r="L64" s="57">
        <f t="shared" si="25"/>
        <v>83816.66666666666</v>
      </c>
      <c r="M64" s="57">
        <f t="shared" si="25"/>
        <v>86937.5</v>
      </c>
      <c r="N64" s="57">
        <f t="shared" si="25"/>
        <v>86937.5</v>
      </c>
      <c r="O64" s="57">
        <f t="shared" si="25"/>
        <v>86937.5</v>
      </c>
      <c r="P64" s="57">
        <f t="shared" si="25"/>
        <v>86937.5</v>
      </c>
      <c r="Q64" s="57">
        <f t="shared" si="25"/>
        <v>86937.5</v>
      </c>
      <c r="R64" s="57">
        <f t="shared" si="25"/>
        <v>86937.5</v>
      </c>
      <c r="S64" s="57">
        <f t="shared" si="25"/>
        <v>86937.5</v>
      </c>
      <c r="T64" s="57">
        <f t="shared" si="25"/>
        <v>86937.5</v>
      </c>
      <c r="U64" s="57">
        <f t="shared" si="25"/>
        <v>86937.5</v>
      </c>
      <c r="V64" s="57">
        <f t="shared" si="25"/>
        <v>86937.5</v>
      </c>
      <c r="W64" s="57">
        <f t="shared" si="25"/>
        <v>86937.5</v>
      </c>
      <c r="X64" s="57">
        <f t="shared" si="25"/>
        <v>86937.5</v>
      </c>
      <c r="Y64" s="57">
        <f t="shared" si="25"/>
        <v>90058.33333333334</v>
      </c>
      <c r="Z64" s="57">
        <f t="shared" si="25"/>
        <v>90058.33333333334</v>
      </c>
      <c r="AA64" s="57">
        <f t="shared" si="25"/>
        <v>90058.33333333334</v>
      </c>
      <c r="AB64" s="57">
        <f t="shared" si="25"/>
        <v>90058.33333333334</v>
      </c>
      <c r="AC64" s="57">
        <f t="shared" si="25"/>
        <v>90058.33333333334</v>
      </c>
      <c r="AD64" s="57">
        <f t="shared" si="25"/>
        <v>90058.33333333334</v>
      </c>
      <c r="AE64" s="57">
        <f t="shared" si="25"/>
        <v>93803.33333333334</v>
      </c>
      <c r="AF64" s="57">
        <f t="shared" si="25"/>
        <v>93803.33333333334</v>
      </c>
      <c r="AG64" s="57">
        <f t="shared" si="25"/>
        <v>93803.33333333334</v>
      </c>
      <c r="AH64" s="57">
        <f t="shared" si="25"/>
        <v>93803.33333333334</v>
      </c>
      <c r="AI64" s="57">
        <f aca="true" t="shared" si="26" ref="AI64:BK64">SUM(AI62:AI63)</f>
        <v>93803.33333333334</v>
      </c>
      <c r="AJ64" s="57">
        <f t="shared" si="26"/>
        <v>93803.33333333334</v>
      </c>
      <c r="AK64" s="57">
        <f t="shared" si="26"/>
        <v>93803.33333333334</v>
      </c>
      <c r="AL64" s="57">
        <f t="shared" si="26"/>
        <v>93803.33333333334</v>
      </c>
      <c r="AM64" s="57">
        <f t="shared" si="26"/>
        <v>93803.33333333334</v>
      </c>
      <c r="AN64" s="57">
        <f t="shared" si="26"/>
        <v>93803.33333333334</v>
      </c>
      <c r="AO64" s="57">
        <f t="shared" si="26"/>
        <v>93803.33333333334</v>
      </c>
      <c r="AP64" s="57">
        <f t="shared" si="26"/>
        <v>93803.33333333334</v>
      </c>
      <c r="AQ64" s="57">
        <f t="shared" si="26"/>
        <v>93803.33333333334</v>
      </c>
      <c r="AR64" s="57">
        <f t="shared" si="26"/>
        <v>93803.33333333334</v>
      </c>
      <c r="AS64" s="57">
        <f t="shared" si="26"/>
        <v>93803.33333333334</v>
      </c>
      <c r="AT64" s="57">
        <f t="shared" si="26"/>
        <v>93803.33333333334</v>
      </c>
      <c r="AU64" s="57">
        <f t="shared" si="26"/>
        <v>93803.33333333334</v>
      </c>
      <c r="AV64" s="57">
        <f t="shared" si="26"/>
        <v>93803.33333333334</v>
      </c>
      <c r="AW64" s="57">
        <f t="shared" si="26"/>
        <v>93803.33333333334</v>
      </c>
      <c r="AX64" s="57">
        <f t="shared" si="26"/>
        <v>93803.33333333334</v>
      </c>
      <c r="AY64" s="57">
        <f t="shared" si="26"/>
        <v>93803.33333333334</v>
      </c>
      <c r="AZ64" s="57">
        <f t="shared" si="26"/>
        <v>93803.33333333334</v>
      </c>
      <c r="BA64" s="57">
        <f t="shared" si="26"/>
        <v>93803.33333333334</v>
      </c>
      <c r="BB64" s="57">
        <f t="shared" si="26"/>
        <v>93803.33333333334</v>
      </c>
      <c r="BC64" s="57">
        <f t="shared" si="26"/>
        <v>93803.33333333334</v>
      </c>
      <c r="BD64" s="57">
        <f t="shared" si="26"/>
        <v>93803.33333333334</v>
      </c>
      <c r="BE64" s="57">
        <f t="shared" si="26"/>
        <v>93803.33333333334</v>
      </c>
      <c r="BF64" s="57">
        <f t="shared" si="26"/>
        <v>93803.33333333334</v>
      </c>
      <c r="BG64" s="57">
        <f t="shared" si="26"/>
        <v>93803.33333333334</v>
      </c>
      <c r="BH64" s="57">
        <f t="shared" si="26"/>
        <v>93803.33333333334</v>
      </c>
      <c r="BI64" s="57">
        <f t="shared" si="26"/>
        <v>93803.33333333334</v>
      </c>
      <c r="BJ64" s="57">
        <f t="shared" si="26"/>
        <v>93803.33333333334</v>
      </c>
      <c r="BK64" s="57">
        <f t="shared" si="26"/>
        <v>93803.33333333334</v>
      </c>
    </row>
    <row r="65" spans="1:62" ht="12.75">
      <c r="A65" s="1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1:63" ht="12.75">
      <c r="A66" s="33" t="s">
        <v>155</v>
      </c>
      <c r="B66" s="37"/>
      <c r="C66" s="36">
        <f>C62*0.15</f>
        <v>24312.5</v>
      </c>
      <c r="D66" s="36">
        <f>D62*0.15</f>
        <v>7312.5</v>
      </c>
      <c r="E66" s="36">
        <f aca="true" t="shared" si="27" ref="E66:BK66">E62*0.15</f>
        <v>7312.5</v>
      </c>
      <c r="F66" s="36">
        <f t="shared" si="27"/>
        <v>7312.5</v>
      </c>
      <c r="G66" s="36">
        <f t="shared" si="27"/>
        <v>11062.5</v>
      </c>
      <c r="H66" s="36">
        <f t="shared" si="27"/>
        <v>11062.5</v>
      </c>
      <c r="I66" s="36">
        <f t="shared" si="27"/>
        <v>11749.999999999998</v>
      </c>
      <c r="J66" s="36">
        <f t="shared" si="27"/>
        <v>11749.999999999998</v>
      </c>
      <c r="K66" s="36">
        <f t="shared" si="27"/>
        <v>11749.999999999998</v>
      </c>
      <c r="L66" s="36">
        <f t="shared" si="27"/>
        <v>11749.999999999998</v>
      </c>
      <c r="M66" s="36">
        <f t="shared" si="27"/>
        <v>12187.5</v>
      </c>
      <c r="N66" s="36">
        <f t="shared" si="27"/>
        <v>12187.5</v>
      </c>
      <c r="O66" s="36">
        <f t="shared" si="27"/>
        <v>12187.5</v>
      </c>
      <c r="P66" s="36">
        <f t="shared" si="27"/>
        <v>12187.5</v>
      </c>
      <c r="Q66" s="36">
        <f t="shared" si="27"/>
        <v>12187.5</v>
      </c>
      <c r="R66" s="36">
        <f t="shared" si="27"/>
        <v>12187.5</v>
      </c>
      <c r="S66" s="36">
        <f t="shared" si="27"/>
        <v>12187.5</v>
      </c>
      <c r="T66" s="36">
        <f t="shared" si="27"/>
        <v>12187.5</v>
      </c>
      <c r="U66" s="36">
        <f t="shared" si="27"/>
        <v>12187.5</v>
      </c>
      <c r="V66" s="36">
        <f t="shared" si="27"/>
        <v>12187.5</v>
      </c>
      <c r="W66" s="36">
        <f t="shared" si="27"/>
        <v>12187.5</v>
      </c>
      <c r="X66" s="36">
        <f t="shared" si="27"/>
        <v>12187.5</v>
      </c>
      <c r="Y66" s="36">
        <f t="shared" si="27"/>
        <v>12625</v>
      </c>
      <c r="Z66" s="36">
        <f t="shared" si="27"/>
        <v>12625</v>
      </c>
      <c r="AA66" s="36">
        <f t="shared" si="27"/>
        <v>12625</v>
      </c>
      <c r="AB66" s="36">
        <f t="shared" si="27"/>
        <v>12625</v>
      </c>
      <c r="AC66" s="36">
        <f t="shared" si="27"/>
        <v>12625</v>
      </c>
      <c r="AD66" s="36">
        <f t="shared" si="27"/>
        <v>12625</v>
      </c>
      <c r="AE66" s="36">
        <f t="shared" si="27"/>
        <v>13150</v>
      </c>
      <c r="AF66" s="36">
        <f t="shared" si="27"/>
        <v>13150</v>
      </c>
      <c r="AG66" s="36">
        <f t="shared" si="27"/>
        <v>13150</v>
      </c>
      <c r="AH66" s="36">
        <f t="shared" si="27"/>
        <v>13150</v>
      </c>
      <c r="AI66" s="36">
        <f t="shared" si="27"/>
        <v>13150</v>
      </c>
      <c r="AJ66" s="36">
        <f t="shared" si="27"/>
        <v>13150</v>
      </c>
      <c r="AK66" s="36">
        <f t="shared" si="27"/>
        <v>13150</v>
      </c>
      <c r="AL66" s="36">
        <f t="shared" si="27"/>
        <v>13150</v>
      </c>
      <c r="AM66" s="36">
        <f t="shared" si="27"/>
        <v>13150</v>
      </c>
      <c r="AN66" s="36">
        <f t="shared" si="27"/>
        <v>13150</v>
      </c>
      <c r="AO66" s="36">
        <f t="shared" si="27"/>
        <v>13150</v>
      </c>
      <c r="AP66" s="36">
        <f t="shared" si="27"/>
        <v>13150</v>
      </c>
      <c r="AQ66" s="36">
        <f t="shared" si="27"/>
        <v>13150</v>
      </c>
      <c r="AR66" s="36">
        <f t="shared" si="27"/>
        <v>13150</v>
      </c>
      <c r="AS66" s="36">
        <f t="shared" si="27"/>
        <v>13150</v>
      </c>
      <c r="AT66" s="36">
        <f t="shared" si="27"/>
        <v>13150</v>
      </c>
      <c r="AU66" s="36">
        <f t="shared" si="27"/>
        <v>13150</v>
      </c>
      <c r="AV66" s="36">
        <f t="shared" si="27"/>
        <v>13150</v>
      </c>
      <c r="AW66" s="36">
        <f t="shared" si="27"/>
        <v>13150</v>
      </c>
      <c r="AX66" s="36">
        <f t="shared" si="27"/>
        <v>13150</v>
      </c>
      <c r="AY66" s="36">
        <f t="shared" si="27"/>
        <v>13150</v>
      </c>
      <c r="AZ66" s="36">
        <f t="shared" si="27"/>
        <v>13150</v>
      </c>
      <c r="BA66" s="36">
        <f t="shared" si="27"/>
        <v>13150</v>
      </c>
      <c r="BB66" s="36">
        <f t="shared" si="27"/>
        <v>13150</v>
      </c>
      <c r="BC66" s="36">
        <f t="shared" si="27"/>
        <v>13150</v>
      </c>
      <c r="BD66" s="36">
        <f t="shared" si="27"/>
        <v>13150</v>
      </c>
      <c r="BE66" s="36">
        <f t="shared" si="27"/>
        <v>13150</v>
      </c>
      <c r="BF66" s="36">
        <f t="shared" si="27"/>
        <v>13150</v>
      </c>
      <c r="BG66" s="36">
        <f t="shared" si="27"/>
        <v>13150</v>
      </c>
      <c r="BH66" s="36">
        <f t="shared" si="27"/>
        <v>13150</v>
      </c>
      <c r="BI66" s="36">
        <f t="shared" si="27"/>
        <v>13150</v>
      </c>
      <c r="BJ66" s="36">
        <f t="shared" si="27"/>
        <v>13150</v>
      </c>
      <c r="BK66" s="36">
        <f t="shared" si="27"/>
        <v>13150</v>
      </c>
    </row>
    <row r="67" spans="1:63" ht="12.75">
      <c r="A67" s="33" t="s">
        <v>138</v>
      </c>
      <c r="B67" s="35"/>
      <c r="C67" s="36">
        <v>350</v>
      </c>
      <c r="D67" s="36">
        <v>350</v>
      </c>
      <c r="E67" s="36">
        <v>350</v>
      </c>
      <c r="F67" s="36">
        <v>350</v>
      </c>
      <c r="G67" s="36">
        <v>350</v>
      </c>
      <c r="H67" s="36">
        <v>350</v>
      </c>
      <c r="I67" s="36">
        <v>350</v>
      </c>
      <c r="J67" s="36">
        <v>350</v>
      </c>
      <c r="K67" s="36">
        <v>350</v>
      </c>
      <c r="L67" s="36">
        <v>350</v>
      </c>
      <c r="M67" s="15">
        <v>500</v>
      </c>
      <c r="N67" s="15">
        <v>500</v>
      </c>
      <c r="O67" s="15">
        <v>500</v>
      </c>
      <c r="P67" s="15">
        <v>500</v>
      </c>
      <c r="Q67" s="15">
        <v>500</v>
      </c>
      <c r="R67" s="15">
        <v>500</v>
      </c>
      <c r="S67" s="15">
        <v>500</v>
      </c>
      <c r="T67" s="15">
        <v>500</v>
      </c>
      <c r="U67" s="15">
        <v>500</v>
      </c>
      <c r="V67" s="15">
        <v>500</v>
      </c>
      <c r="W67" s="15">
        <v>500</v>
      </c>
      <c r="X67" s="15">
        <v>500</v>
      </c>
      <c r="Y67" s="15">
        <v>500</v>
      </c>
      <c r="Z67" s="15">
        <v>500</v>
      </c>
      <c r="AA67" s="15">
        <v>500</v>
      </c>
      <c r="AB67" s="15">
        <v>500</v>
      </c>
      <c r="AC67" s="15">
        <v>500</v>
      </c>
      <c r="AD67" s="15">
        <v>500</v>
      </c>
      <c r="AE67" s="15">
        <v>500</v>
      </c>
      <c r="AF67" s="15">
        <v>500</v>
      </c>
      <c r="AG67" s="15">
        <v>500</v>
      </c>
      <c r="AH67" s="15">
        <v>500</v>
      </c>
      <c r="AI67" s="15">
        <v>500</v>
      </c>
      <c r="AJ67" s="15">
        <v>500</v>
      </c>
      <c r="AK67" s="15">
        <v>500</v>
      </c>
      <c r="AL67" s="15">
        <v>500</v>
      </c>
      <c r="AM67" s="15">
        <v>500</v>
      </c>
      <c r="AN67" s="15">
        <v>500</v>
      </c>
      <c r="AO67" s="15">
        <v>500</v>
      </c>
      <c r="AP67" s="15">
        <v>500</v>
      </c>
      <c r="AQ67" s="15">
        <v>500</v>
      </c>
      <c r="AR67" s="15">
        <v>500</v>
      </c>
      <c r="AS67" s="15">
        <v>500</v>
      </c>
      <c r="AT67" s="15">
        <v>500</v>
      </c>
      <c r="AU67" s="15">
        <v>500</v>
      </c>
      <c r="AV67" s="15">
        <v>500</v>
      </c>
      <c r="AW67" s="15">
        <v>500</v>
      </c>
      <c r="AX67" s="15">
        <v>500</v>
      </c>
      <c r="AY67" s="15">
        <v>500</v>
      </c>
      <c r="AZ67" s="15">
        <v>500</v>
      </c>
      <c r="BA67" s="15">
        <v>500</v>
      </c>
      <c r="BB67" s="15">
        <v>500</v>
      </c>
      <c r="BC67" s="15">
        <v>500</v>
      </c>
      <c r="BD67" s="15">
        <v>500</v>
      </c>
      <c r="BE67" s="15">
        <v>500</v>
      </c>
      <c r="BF67" s="15">
        <v>500</v>
      </c>
      <c r="BG67" s="15">
        <v>500</v>
      </c>
      <c r="BH67" s="15">
        <v>500</v>
      </c>
      <c r="BI67" s="15">
        <v>500</v>
      </c>
      <c r="BJ67" s="15">
        <v>500</v>
      </c>
      <c r="BK67" s="15">
        <v>500</v>
      </c>
    </row>
    <row r="68" spans="1:63" ht="12.75">
      <c r="A68" s="33" t="s">
        <v>98</v>
      </c>
      <c r="B68" s="36"/>
      <c r="C68" s="36">
        <v>150</v>
      </c>
      <c r="D68" s="36">
        <v>150</v>
      </c>
      <c r="E68" s="36">
        <v>150</v>
      </c>
      <c r="F68" s="36">
        <v>150</v>
      </c>
      <c r="G68" s="36">
        <v>150</v>
      </c>
      <c r="H68" s="36">
        <v>150</v>
      </c>
      <c r="I68" s="36">
        <v>150</v>
      </c>
      <c r="J68" s="36">
        <v>150</v>
      </c>
      <c r="K68" s="36">
        <v>150</v>
      </c>
      <c r="L68" s="36">
        <v>150</v>
      </c>
      <c r="M68" s="36">
        <v>150</v>
      </c>
      <c r="N68" s="36">
        <v>150</v>
      </c>
      <c r="O68" s="36">
        <v>150</v>
      </c>
      <c r="P68" s="36">
        <v>150</v>
      </c>
      <c r="Q68" s="36">
        <v>150</v>
      </c>
      <c r="R68" s="36">
        <v>150</v>
      </c>
      <c r="S68" s="36">
        <v>150</v>
      </c>
      <c r="T68" s="36">
        <v>150</v>
      </c>
      <c r="U68" s="36">
        <v>150</v>
      </c>
      <c r="V68" s="36">
        <v>150</v>
      </c>
      <c r="W68" s="36">
        <v>150</v>
      </c>
      <c r="X68" s="36">
        <v>150</v>
      </c>
      <c r="Y68" s="36">
        <v>150</v>
      </c>
      <c r="Z68" s="36">
        <v>150</v>
      </c>
      <c r="AA68" s="36">
        <v>150</v>
      </c>
      <c r="AB68" s="36">
        <v>150</v>
      </c>
      <c r="AC68" s="36">
        <v>150</v>
      </c>
      <c r="AD68" s="36">
        <v>150</v>
      </c>
      <c r="AE68" s="36">
        <v>150</v>
      </c>
      <c r="AF68" s="36">
        <v>150</v>
      </c>
      <c r="AG68" s="36">
        <v>150</v>
      </c>
      <c r="AH68" s="36">
        <v>150</v>
      </c>
      <c r="AI68" s="36">
        <v>150</v>
      </c>
      <c r="AJ68" s="36">
        <v>150</v>
      </c>
      <c r="AK68" s="36">
        <v>150</v>
      </c>
      <c r="AL68" s="36">
        <v>150</v>
      </c>
      <c r="AM68" s="36">
        <v>150</v>
      </c>
      <c r="AN68" s="36">
        <v>150</v>
      </c>
      <c r="AO68" s="36">
        <v>150</v>
      </c>
      <c r="AP68" s="36">
        <v>150</v>
      </c>
      <c r="AQ68" s="36">
        <v>150</v>
      </c>
      <c r="AR68" s="36">
        <v>150</v>
      </c>
      <c r="AS68" s="36">
        <v>150</v>
      </c>
      <c r="AT68" s="36">
        <v>150</v>
      </c>
      <c r="AU68" s="36">
        <v>150</v>
      </c>
      <c r="AV68" s="36">
        <v>150</v>
      </c>
      <c r="AW68" s="36">
        <v>150</v>
      </c>
      <c r="AX68" s="36">
        <v>150</v>
      </c>
      <c r="AY68" s="36">
        <v>150</v>
      </c>
      <c r="AZ68" s="36">
        <v>150</v>
      </c>
      <c r="BA68" s="36">
        <v>150</v>
      </c>
      <c r="BB68" s="36">
        <v>150</v>
      </c>
      <c r="BC68" s="36">
        <v>150</v>
      </c>
      <c r="BD68" s="36">
        <v>150</v>
      </c>
      <c r="BE68" s="36">
        <v>150</v>
      </c>
      <c r="BF68" s="36">
        <v>150</v>
      </c>
      <c r="BG68" s="36">
        <v>150</v>
      </c>
      <c r="BH68" s="36">
        <v>150</v>
      </c>
      <c r="BI68" s="36">
        <v>150</v>
      </c>
      <c r="BJ68" s="36">
        <v>150</v>
      </c>
      <c r="BK68" s="36">
        <v>150</v>
      </c>
    </row>
    <row r="69" spans="1:63" ht="12.75">
      <c r="A69" s="33" t="s">
        <v>137</v>
      </c>
      <c r="B69" s="38"/>
      <c r="C69" s="36">
        <v>2000</v>
      </c>
      <c r="D69" s="36">
        <v>2000</v>
      </c>
      <c r="E69" s="36">
        <v>2000</v>
      </c>
      <c r="F69" s="36">
        <v>2000</v>
      </c>
      <c r="G69" s="36">
        <v>2000</v>
      </c>
      <c r="H69" s="36">
        <v>2000</v>
      </c>
      <c r="I69" s="36">
        <v>2000</v>
      </c>
      <c r="J69" s="36">
        <v>2000</v>
      </c>
      <c r="K69" s="36">
        <v>2000</v>
      </c>
      <c r="L69" s="36">
        <v>2000</v>
      </c>
      <c r="M69" s="36">
        <v>2000</v>
      </c>
      <c r="N69" s="36">
        <v>2000</v>
      </c>
      <c r="O69" s="36">
        <v>2000</v>
      </c>
      <c r="P69" s="36">
        <v>2000</v>
      </c>
      <c r="Q69" s="36">
        <v>2000</v>
      </c>
      <c r="R69" s="36">
        <v>2000</v>
      </c>
      <c r="S69" s="36">
        <v>2000</v>
      </c>
      <c r="T69" s="36">
        <v>2000</v>
      </c>
      <c r="U69" s="36">
        <v>2000</v>
      </c>
      <c r="V69" s="36">
        <v>2000</v>
      </c>
      <c r="W69" s="36">
        <v>2000</v>
      </c>
      <c r="X69" s="36">
        <v>2000</v>
      </c>
      <c r="Y69" s="36">
        <v>2000</v>
      </c>
      <c r="Z69" s="36">
        <v>2000</v>
      </c>
      <c r="AA69" s="36">
        <v>2000</v>
      </c>
      <c r="AB69" s="36">
        <v>2000</v>
      </c>
      <c r="AC69" s="36">
        <v>2000</v>
      </c>
      <c r="AD69" s="36">
        <v>2000</v>
      </c>
      <c r="AE69" s="36">
        <v>2000</v>
      </c>
      <c r="AF69" s="36">
        <v>2000</v>
      </c>
      <c r="AG69" s="36">
        <v>2000</v>
      </c>
      <c r="AH69" s="36">
        <v>2000</v>
      </c>
      <c r="AI69" s="36">
        <v>2000</v>
      </c>
      <c r="AJ69" s="36">
        <v>2000</v>
      </c>
      <c r="AK69" s="36">
        <v>2000</v>
      </c>
      <c r="AL69" s="36">
        <v>2000</v>
      </c>
      <c r="AM69" s="36">
        <v>2000</v>
      </c>
      <c r="AN69" s="36">
        <v>2000</v>
      </c>
      <c r="AO69" s="36">
        <v>2000</v>
      </c>
      <c r="AP69" s="36">
        <v>2000</v>
      </c>
      <c r="AQ69" s="36">
        <v>2000</v>
      </c>
      <c r="AR69" s="36">
        <v>2000</v>
      </c>
      <c r="AS69" s="36">
        <v>2000</v>
      </c>
      <c r="AT69" s="36">
        <v>2000</v>
      </c>
      <c r="AU69" s="36">
        <v>2000</v>
      </c>
      <c r="AV69" s="36">
        <v>2000</v>
      </c>
      <c r="AW69" s="36">
        <v>2000</v>
      </c>
      <c r="AX69" s="36">
        <v>2000</v>
      </c>
      <c r="AY69" s="36">
        <v>2000</v>
      </c>
      <c r="AZ69" s="36">
        <v>2000</v>
      </c>
      <c r="BA69" s="36">
        <v>2000</v>
      </c>
      <c r="BB69" s="36">
        <v>2000</v>
      </c>
      <c r="BC69" s="36">
        <v>2000</v>
      </c>
      <c r="BD69" s="36">
        <v>2000</v>
      </c>
      <c r="BE69" s="36">
        <v>2000</v>
      </c>
      <c r="BF69" s="36">
        <v>2000</v>
      </c>
      <c r="BG69" s="36">
        <v>2000</v>
      </c>
      <c r="BH69" s="36">
        <v>2000</v>
      </c>
      <c r="BI69" s="36">
        <v>2000</v>
      </c>
      <c r="BJ69" s="36">
        <v>2000</v>
      </c>
      <c r="BK69" s="36">
        <v>2000</v>
      </c>
    </row>
    <row r="70" spans="1:63" ht="12.75">
      <c r="A70" s="29" t="s">
        <v>134</v>
      </c>
      <c r="B70" s="34">
        <f>SUM(B65:B69)</f>
        <v>0</v>
      </c>
      <c r="C70" s="57">
        <f aca="true" t="shared" si="28" ref="C70:AH70">SUM(C66:C69)+C64</f>
        <v>200241.6666666667</v>
      </c>
      <c r="D70" s="57">
        <f t="shared" si="28"/>
        <v>61975</v>
      </c>
      <c r="E70" s="57">
        <f t="shared" si="28"/>
        <v>61975</v>
      </c>
      <c r="F70" s="57">
        <f t="shared" si="28"/>
        <v>61975</v>
      </c>
      <c r="G70" s="57">
        <f t="shared" si="28"/>
        <v>92475</v>
      </c>
      <c r="H70" s="57">
        <f t="shared" si="28"/>
        <v>92475</v>
      </c>
      <c r="I70" s="57">
        <f t="shared" si="28"/>
        <v>98066.66666666666</v>
      </c>
      <c r="J70" s="57">
        <f t="shared" si="28"/>
        <v>98066.66666666666</v>
      </c>
      <c r="K70" s="57">
        <f t="shared" si="28"/>
        <v>98066.66666666666</v>
      </c>
      <c r="L70" s="57">
        <f t="shared" si="28"/>
        <v>98066.66666666666</v>
      </c>
      <c r="M70" s="57">
        <f t="shared" si="28"/>
        <v>101775</v>
      </c>
      <c r="N70" s="57">
        <f t="shared" si="28"/>
        <v>101775</v>
      </c>
      <c r="O70" s="57">
        <f t="shared" si="28"/>
        <v>101775</v>
      </c>
      <c r="P70" s="57">
        <f t="shared" si="28"/>
        <v>101775</v>
      </c>
      <c r="Q70" s="57">
        <f t="shared" si="28"/>
        <v>101775</v>
      </c>
      <c r="R70" s="57">
        <f t="shared" si="28"/>
        <v>101775</v>
      </c>
      <c r="S70" s="57">
        <f t="shared" si="28"/>
        <v>101775</v>
      </c>
      <c r="T70" s="57">
        <f t="shared" si="28"/>
        <v>101775</v>
      </c>
      <c r="U70" s="57">
        <f t="shared" si="28"/>
        <v>101775</v>
      </c>
      <c r="V70" s="57">
        <f t="shared" si="28"/>
        <v>101775</v>
      </c>
      <c r="W70" s="57">
        <f t="shared" si="28"/>
        <v>101775</v>
      </c>
      <c r="X70" s="57">
        <f t="shared" si="28"/>
        <v>101775</v>
      </c>
      <c r="Y70" s="57">
        <f t="shared" si="28"/>
        <v>105333.33333333334</v>
      </c>
      <c r="Z70" s="57">
        <f t="shared" si="28"/>
        <v>105333.33333333334</v>
      </c>
      <c r="AA70" s="57">
        <f t="shared" si="28"/>
        <v>105333.33333333334</v>
      </c>
      <c r="AB70" s="57">
        <f t="shared" si="28"/>
        <v>105333.33333333334</v>
      </c>
      <c r="AC70" s="57">
        <f t="shared" si="28"/>
        <v>105333.33333333334</v>
      </c>
      <c r="AD70" s="57">
        <f t="shared" si="28"/>
        <v>105333.33333333334</v>
      </c>
      <c r="AE70" s="57">
        <f t="shared" si="28"/>
        <v>109603.33333333334</v>
      </c>
      <c r="AF70" s="57">
        <f t="shared" si="28"/>
        <v>109603.33333333334</v>
      </c>
      <c r="AG70" s="57">
        <f t="shared" si="28"/>
        <v>109603.33333333334</v>
      </c>
      <c r="AH70" s="57">
        <f t="shared" si="28"/>
        <v>109603.33333333334</v>
      </c>
      <c r="AI70" s="57">
        <f aca="true" t="shared" si="29" ref="AI70:BK70">SUM(AI66:AI69)+AI64</f>
        <v>109603.33333333334</v>
      </c>
      <c r="AJ70" s="57">
        <f t="shared" si="29"/>
        <v>109603.33333333334</v>
      </c>
      <c r="AK70" s="57">
        <f t="shared" si="29"/>
        <v>109603.33333333334</v>
      </c>
      <c r="AL70" s="57">
        <f t="shared" si="29"/>
        <v>109603.33333333334</v>
      </c>
      <c r="AM70" s="57">
        <f t="shared" si="29"/>
        <v>109603.33333333334</v>
      </c>
      <c r="AN70" s="57">
        <f t="shared" si="29"/>
        <v>109603.33333333334</v>
      </c>
      <c r="AO70" s="57">
        <f t="shared" si="29"/>
        <v>109603.33333333334</v>
      </c>
      <c r="AP70" s="57">
        <f t="shared" si="29"/>
        <v>109603.33333333334</v>
      </c>
      <c r="AQ70" s="57">
        <f t="shared" si="29"/>
        <v>109603.33333333334</v>
      </c>
      <c r="AR70" s="57">
        <f t="shared" si="29"/>
        <v>109603.33333333334</v>
      </c>
      <c r="AS70" s="57">
        <f t="shared" si="29"/>
        <v>109603.33333333334</v>
      </c>
      <c r="AT70" s="57">
        <f t="shared" si="29"/>
        <v>109603.33333333334</v>
      </c>
      <c r="AU70" s="57">
        <f t="shared" si="29"/>
        <v>109603.33333333334</v>
      </c>
      <c r="AV70" s="57">
        <f t="shared" si="29"/>
        <v>109603.33333333334</v>
      </c>
      <c r="AW70" s="57">
        <f t="shared" si="29"/>
        <v>109603.33333333334</v>
      </c>
      <c r="AX70" s="57">
        <f t="shared" si="29"/>
        <v>109603.33333333334</v>
      </c>
      <c r="AY70" s="57">
        <f t="shared" si="29"/>
        <v>109603.33333333334</v>
      </c>
      <c r="AZ70" s="57">
        <f t="shared" si="29"/>
        <v>109603.33333333334</v>
      </c>
      <c r="BA70" s="57">
        <f t="shared" si="29"/>
        <v>109603.33333333334</v>
      </c>
      <c r="BB70" s="57">
        <f t="shared" si="29"/>
        <v>109603.33333333334</v>
      </c>
      <c r="BC70" s="57">
        <f t="shared" si="29"/>
        <v>109603.33333333334</v>
      </c>
      <c r="BD70" s="57">
        <f t="shared" si="29"/>
        <v>109603.33333333334</v>
      </c>
      <c r="BE70" s="57">
        <f t="shared" si="29"/>
        <v>109603.33333333334</v>
      </c>
      <c r="BF70" s="57">
        <f t="shared" si="29"/>
        <v>109603.33333333334</v>
      </c>
      <c r="BG70" s="57">
        <f t="shared" si="29"/>
        <v>109603.33333333334</v>
      </c>
      <c r="BH70" s="57">
        <f t="shared" si="29"/>
        <v>109603.33333333334</v>
      </c>
      <c r="BI70" s="57">
        <f t="shared" si="29"/>
        <v>109603.33333333334</v>
      </c>
      <c r="BJ70" s="57">
        <f t="shared" si="29"/>
        <v>109603.33333333334</v>
      </c>
      <c r="BK70" s="57">
        <f t="shared" si="29"/>
        <v>109603.33333333334</v>
      </c>
    </row>
    <row r="71" spans="1:62" ht="12.75">
      <c r="A71" s="29"/>
      <c r="B71" s="39"/>
      <c r="C71" s="39"/>
      <c r="D71" s="39"/>
      <c r="E71" s="39"/>
      <c r="F71" s="39"/>
      <c r="G71" s="39"/>
      <c r="H71" s="39"/>
      <c r="I71" s="39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</row>
    <row r="72" spans="1:63" ht="12.75" outlineLevel="1">
      <c r="A72" s="33" t="s">
        <v>21</v>
      </c>
      <c r="C72" s="33"/>
      <c r="D72" s="17">
        <v>5000</v>
      </c>
      <c r="E72" s="17">
        <v>5000</v>
      </c>
      <c r="F72" s="17">
        <v>5000</v>
      </c>
      <c r="G72" s="17">
        <v>5000</v>
      </c>
      <c r="H72" s="17">
        <v>5000</v>
      </c>
      <c r="I72" s="17">
        <v>5000</v>
      </c>
      <c r="J72" s="17">
        <v>5000</v>
      </c>
      <c r="K72" s="17">
        <v>5000</v>
      </c>
      <c r="L72" s="17">
        <v>5000</v>
      </c>
      <c r="M72" s="17">
        <v>5000</v>
      </c>
      <c r="N72" s="17">
        <v>5000</v>
      </c>
      <c r="O72" s="17">
        <v>5000</v>
      </c>
      <c r="P72" s="17">
        <v>5000</v>
      </c>
      <c r="Q72" s="17">
        <v>5000</v>
      </c>
      <c r="R72" s="17">
        <v>5000</v>
      </c>
      <c r="S72" s="17">
        <v>5000</v>
      </c>
      <c r="T72" s="17">
        <v>5000</v>
      </c>
      <c r="U72" s="17">
        <v>5000</v>
      </c>
      <c r="V72" s="17">
        <v>5000</v>
      </c>
      <c r="W72" s="17">
        <v>5000</v>
      </c>
      <c r="X72" s="17">
        <v>5000</v>
      </c>
      <c r="Y72" s="17">
        <v>6000</v>
      </c>
      <c r="Z72" s="17">
        <v>6000</v>
      </c>
      <c r="AA72" s="17">
        <v>6000</v>
      </c>
      <c r="AB72" s="17">
        <v>6000</v>
      </c>
      <c r="AC72" s="17">
        <v>6000</v>
      </c>
      <c r="AD72" s="17">
        <v>6000</v>
      </c>
      <c r="AE72" s="17">
        <v>6000</v>
      </c>
      <c r="AF72" s="17">
        <v>6000</v>
      </c>
      <c r="AG72" s="17">
        <v>6000</v>
      </c>
      <c r="AH72" s="17">
        <v>6000</v>
      </c>
      <c r="AI72" s="17">
        <v>6000</v>
      </c>
      <c r="AJ72" s="17">
        <v>6000</v>
      </c>
      <c r="AK72" s="17">
        <v>6000</v>
      </c>
      <c r="AL72" s="17">
        <v>6000</v>
      </c>
      <c r="AM72" s="17">
        <v>6000</v>
      </c>
      <c r="AN72" s="17">
        <v>6000</v>
      </c>
      <c r="AO72" s="17">
        <v>6000</v>
      </c>
      <c r="AP72" s="17">
        <v>6000</v>
      </c>
      <c r="AQ72" s="17">
        <v>6000</v>
      </c>
      <c r="AR72" s="17">
        <v>6000</v>
      </c>
      <c r="AS72" s="17">
        <v>6000</v>
      </c>
      <c r="AT72" s="17">
        <v>6000</v>
      </c>
      <c r="AU72" s="17">
        <v>6000</v>
      </c>
      <c r="AV72" s="17">
        <v>6000</v>
      </c>
      <c r="AW72" s="17">
        <v>6000</v>
      </c>
      <c r="AX72" s="17">
        <v>6000</v>
      </c>
      <c r="AY72" s="17">
        <v>6000</v>
      </c>
      <c r="AZ72" s="17">
        <v>6000</v>
      </c>
      <c r="BA72" s="17">
        <v>6000</v>
      </c>
      <c r="BB72" s="17">
        <v>6000</v>
      </c>
      <c r="BC72" s="17">
        <v>6000</v>
      </c>
      <c r="BD72" s="17">
        <v>6000</v>
      </c>
      <c r="BE72" s="17">
        <v>6000</v>
      </c>
      <c r="BF72" s="17">
        <v>6000</v>
      </c>
      <c r="BG72" s="17">
        <v>6000</v>
      </c>
      <c r="BH72" s="17">
        <v>6000</v>
      </c>
      <c r="BI72" s="17">
        <v>6000</v>
      </c>
      <c r="BJ72" s="17">
        <v>6000</v>
      </c>
      <c r="BK72" s="17">
        <v>6000</v>
      </c>
    </row>
    <row r="73" spans="1:62" ht="12.75" outlineLevel="1">
      <c r="A73" s="33" t="s">
        <v>99</v>
      </c>
      <c r="C73" s="33"/>
      <c r="D73" s="17">
        <v>15000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>
        <v>15000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>
        <v>15000</v>
      </c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>
        <v>15000</v>
      </c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>
        <v>15000</v>
      </c>
      <c r="BA73" s="17"/>
      <c r="BB73" s="17"/>
      <c r="BC73" s="17"/>
      <c r="BD73" s="17"/>
      <c r="BE73" s="17"/>
      <c r="BF73" s="17"/>
      <c r="BG73" s="17"/>
      <c r="BH73" s="17"/>
      <c r="BI73" s="17"/>
      <c r="BJ73" s="17"/>
    </row>
    <row r="74" spans="1:63" ht="12.75" outlineLevel="1">
      <c r="A74" s="33" t="s">
        <v>100</v>
      </c>
      <c r="C74" s="33"/>
      <c r="D74" s="17">
        <v>4000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>
        <v>4000</v>
      </c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>
        <v>4000</v>
      </c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>
        <v>4000</v>
      </c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>
        <v>4000</v>
      </c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</row>
    <row r="75" spans="1:62" ht="12.75" outlineLevel="1">
      <c r="A75" s="33" t="s">
        <v>101</v>
      </c>
      <c r="C75" s="33">
        <f>(5*2500)+10000</f>
        <v>22500</v>
      </c>
      <c r="D75" s="17">
        <v>25000</v>
      </c>
      <c r="E75" s="17"/>
      <c r="F75" s="17">
        <v>50000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>
        <v>20000</v>
      </c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</row>
    <row r="76" spans="1:63" ht="12.75" outlineLevel="1">
      <c r="A76" s="33" t="s">
        <v>102</v>
      </c>
      <c r="C76" s="33"/>
      <c r="D76" s="17">
        <v>1000</v>
      </c>
      <c r="E76" s="17">
        <v>1000</v>
      </c>
      <c r="F76" s="17">
        <v>1000</v>
      </c>
      <c r="G76" s="17">
        <v>1000</v>
      </c>
      <c r="H76" s="17">
        <v>1000</v>
      </c>
      <c r="I76" s="17">
        <v>1000</v>
      </c>
      <c r="J76" s="17">
        <v>1000</v>
      </c>
      <c r="K76" s="17">
        <v>1000</v>
      </c>
      <c r="L76" s="17">
        <v>1000</v>
      </c>
      <c r="M76" s="17">
        <v>1000</v>
      </c>
      <c r="N76" s="17">
        <v>1000</v>
      </c>
      <c r="O76" s="17">
        <v>1000</v>
      </c>
      <c r="P76" s="17">
        <v>1000</v>
      </c>
      <c r="Q76" s="17">
        <v>1000</v>
      </c>
      <c r="R76" s="17">
        <v>1000</v>
      </c>
      <c r="S76" s="17">
        <v>1000</v>
      </c>
      <c r="T76" s="17">
        <v>1000</v>
      </c>
      <c r="U76" s="17">
        <v>1000</v>
      </c>
      <c r="V76" s="17">
        <v>1000</v>
      </c>
      <c r="W76" s="17">
        <v>1000</v>
      </c>
      <c r="X76" s="17">
        <v>1000</v>
      </c>
      <c r="Y76" s="17">
        <v>1000</v>
      </c>
      <c r="Z76" s="17">
        <v>1000</v>
      </c>
      <c r="AA76" s="17">
        <v>1000</v>
      </c>
      <c r="AB76" s="17">
        <v>1000</v>
      </c>
      <c r="AC76" s="17">
        <v>1000</v>
      </c>
      <c r="AD76" s="17">
        <v>1000</v>
      </c>
      <c r="AE76" s="17">
        <v>1000</v>
      </c>
      <c r="AF76" s="17">
        <v>1000</v>
      </c>
      <c r="AG76" s="17">
        <v>1000</v>
      </c>
      <c r="AH76" s="17">
        <v>1000</v>
      </c>
      <c r="AI76" s="17">
        <v>1000</v>
      </c>
      <c r="AJ76" s="17">
        <v>1000</v>
      </c>
      <c r="AK76" s="17">
        <v>1000</v>
      </c>
      <c r="AL76" s="17">
        <v>1000</v>
      </c>
      <c r="AM76" s="17">
        <v>1000</v>
      </c>
      <c r="AN76" s="17">
        <v>1000</v>
      </c>
      <c r="AO76" s="17">
        <v>1000</v>
      </c>
      <c r="AP76" s="17">
        <v>1000</v>
      </c>
      <c r="AQ76" s="17">
        <v>1000</v>
      </c>
      <c r="AR76" s="17">
        <v>1000</v>
      </c>
      <c r="AS76" s="17">
        <v>1000</v>
      </c>
      <c r="AT76" s="17">
        <v>1000</v>
      </c>
      <c r="AU76" s="17">
        <v>1000</v>
      </c>
      <c r="AV76" s="17">
        <v>1000</v>
      </c>
      <c r="AW76" s="17">
        <v>1000</v>
      </c>
      <c r="AX76" s="17">
        <v>1000</v>
      </c>
      <c r="AY76" s="17">
        <v>1000</v>
      </c>
      <c r="AZ76" s="17">
        <v>1000</v>
      </c>
      <c r="BA76" s="17">
        <v>1000</v>
      </c>
      <c r="BB76" s="17">
        <v>1000</v>
      </c>
      <c r="BC76" s="17">
        <v>1000</v>
      </c>
      <c r="BD76" s="17">
        <v>1000</v>
      </c>
      <c r="BE76" s="17">
        <v>1000</v>
      </c>
      <c r="BF76" s="17">
        <v>1000</v>
      </c>
      <c r="BG76" s="17">
        <v>1000</v>
      </c>
      <c r="BH76" s="17">
        <v>1000</v>
      </c>
      <c r="BI76" s="17">
        <v>1000</v>
      </c>
      <c r="BJ76" s="17">
        <v>1000</v>
      </c>
      <c r="BK76" s="17">
        <v>1000</v>
      </c>
    </row>
    <row r="77" spans="1:63" ht="12.75" outlineLevel="1">
      <c r="A77" s="33" t="s">
        <v>103</v>
      </c>
      <c r="C77" s="33"/>
      <c r="D77" s="17">
        <v>400</v>
      </c>
      <c r="E77" s="17">
        <v>400</v>
      </c>
      <c r="F77" s="17">
        <v>400</v>
      </c>
      <c r="G77" s="17">
        <v>400</v>
      </c>
      <c r="H77" s="17">
        <v>400</v>
      </c>
      <c r="I77" s="17">
        <v>400</v>
      </c>
      <c r="J77" s="17">
        <v>400</v>
      </c>
      <c r="K77" s="17">
        <v>400</v>
      </c>
      <c r="L77" s="17">
        <v>400</v>
      </c>
      <c r="M77" s="17">
        <v>400</v>
      </c>
      <c r="N77" s="17">
        <v>400</v>
      </c>
      <c r="O77" s="17">
        <v>400</v>
      </c>
      <c r="P77" s="17">
        <v>400</v>
      </c>
      <c r="Q77" s="17">
        <v>400</v>
      </c>
      <c r="R77" s="17">
        <v>400</v>
      </c>
      <c r="S77" s="17">
        <v>400</v>
      </c>
      <c r="T77" s="17">
        <v>400</v>
      </c>
      <c r="U77" s="17">
        <v>400</v>
      </c>
      <c r="V77" s="17">
        <v>400</v>
      </c>
      <c r="W77" s="17">
        <v>400</v>
      </c>
      <c r="X77" s="17">
        <v>400</v>
      </c>
      <c r="Y77" s="17">
        <v>400</v>
      </c>
      <c r="Z77" s="17">
        <v>400</v>
      </c>
      <c r="AA77" s="17">
        <v>400</v>
      </c>
      <c r="AB77" s="17">
        <v>400</v>
      </c>
      <c r="AC77" s="17">
        <v>400</v>
      </c>
      <c r="AD77" s="17">
        <v>400</v>
      </c>
      <c r="AE77" s="17">
        <v>400</v>
      </c>
      <c r="AF77" s="17">
        <v>400</v>
      </c>
      <c r="AG77" s="17">
        <v>400</v>
      </c>
      <c r="AH77" s="17">
        <v>400</v>
      </c>
      <c r="AI77" s="17">
        <v>400</v>
      </c>
      <c r="AJ77" s="17">
        <v>400</v>
      </c>
      <c r="AK77" s="17">
        <v>400</v>
      </c>
      <c r="AL77" s="17">
        <v>400</v>
      </c>
      <c r="AM77" s="17">
        <v>400</v>
      </c>
      <c r="AN77" s="17">
        <v>400</v>
      </c>
      <c r="AO77" s="17">
        <v>400</v>
      </c>
      <c r="AP77" s="17">
        <v>400</v>
      </c>
      <c r="AQ77" s="17">
        <v>400</v>
      </c>
      <c r="AR77" s="17">
        <v>400</v>
      </c>
      <c r="AS77" s="17">
        <v>400</v>
      </c>
      <c r="AT77" s="17">
        <v>400</v>
      </c>
      <c r="AU77" s="17">
        <v>400</v>
      </c>
      <c r="AV77" s="17">
        <v>400</v>
      </c>
      <c r="AW77" s="17">
        <v>400</v>
      </c>
      <c r="AX77" s="17">
        <v>400</v>
      </c>
      <c r="AY77" s="17">
        <v>400</v>
      </c>
      <c r="AZ77" s="17">
        <v>400</v>
      </c>
      <c r="BA77" s="17">
        <v>400</v>
      </c>
      <c r="BB77" s="17">
        <v>400</v>
      </c>
      <c r="BC77" s="17">
        <v>400</v>
      </c>
      <c r="BD77" s="17">
        <v>400</v>
      </c>
      <c r="BE77" s="17">
        <v>400</v>
      </c>
      <c r="BF77" s="17">
        <v>400</v>
      </c>
      <c r="BG77" s="17">
        <v>400</v>
      </c>
      <c r="BH77" s="17">
        <v>400</v>
      </c>
      <c r="BI77" s="17">
        <v>400</v>
      </c>
      <c r="BJ77" s="17">
        <v>400</v>
      </c>
      <c r="BK77" s="17">
        <v>400</v>
      </c>
    </row>
    <row r="78" spans="1:63" ht="12.75" outlineLevel="1">
      <c r="A78" s="33" t="s">
        <v>104</v>
      </c>
      <c r="C78" s="33"/>
      <c r="D78" s="17">
        <v>1500</v>
      </c>
      <c r="E78" s="17">
        <v>1500</v>
      </c>
      <c r="F78" s="17">
        <v>1500</v>
      </c>
      <c r="G78" s="17">
        <v>1500</v>
      </c>
      <c r="H78" s="17">
        <v>1500</v>
      </c>
      <c r="I78" s="17">
        <v>1500</v>
      </c>
      <c r="J78" s="17">
        <v>1500</v>
      </c>
      <c r="K78" s="17">
        <v>1500</v>
      </c>
      <c r="L78" s="17">
        <v>1500</v>
      </c>
      <c r="M78" s="17">
        <v>1500</v>
      </c>
      <c r="N78" s="17">
        <v>1500</v>
      </c>
      <c r="O78" s="17">
        <v>1500</v>
      </c>
      <c r="P78" s="17">
        <v>1500</v>
      </c>
      <c r="Q78" s="17">
        <v>1500</v>
      </c>
      <c r="R78" s="17">
        <v>1500</v>
      </c>
      <c r="S78" s="17">
        <v>1500</v>
      </c>
      <c r="T78" s="17">
        <v>1500</v>
      </c>
      <c r="U78" s="17">
        <v>1500</v>
      </c>
      <c r="V78" s="17">
        <v>1500</v>
      </c>
      <c r="W78" s="17">
        <v>1500</v>
      </c>
      <c r="X78" s="17">
        <v>1500</v>
      </c>
      <c r="Y78" s="17">
        <v>1500</v>
      </c>
      <c r="Z78" s="17">
        <v>1500</v>
      </c>
      <c r="AA78" s="17">
        <v>1500</v>
      </c>
      <c r="AB78" s="17">
        <v>1500</v>
      </c>
      <c r="AC78" s="17">
        <v>1500</v>
      </c>
      <c r="AD78" s="17">
        <v>1500</v>
      </c>
      <c r="AE78" s="17">
        <v>1500</v>
      </c>
      <c r="AF78" s="17">
        <v>1500</v>
      </c>
      <c r="AG78" s="17">
        <v>1500</v>
      </c>
      <c r="AH78" s="17">
        <v>1500</v>
      </c>
      <c r="AI78" s="17">
        <v>1500</v>
      </c>
      <c r="AJ78" s="17">
        <v>1500</v>
      </c>
      <c r="AK78" s="17">
        <v>1500</v>
      </c>
      <c r="AL78" s="17">
        <v>1500</v>
      </c>
      <c r="AM78" s="17">
        <v>1500</v>
      </c>
      <c r="AN78" s="17">
        <v>1500</v>
      </c>
      <c r="AO78" s="17">
        <v>1500</v>
      </c>
      <c r="AP78" s="17">
        <v>1500</v>
      </c>
      <c r="AQ78" s="17">
        <v>1500</v>
      </c>
      <c r="AR78" s="17">
        <v>1500</v>
      </c>
      <c r="AS78" s="17">
        <v>1500</v>
      </c>
      <c r="AT78" s="17">
        <v>1500</v>
      </c>
      <c r="AU78" s="17">
        <v>1500</v>
      </c>
      <c r="AV78" s="17">
        <v>1500</v>
      </c>
      <c r="AW78" s="17">
        <v>1500</v>
      </c>
      <c r="AX78" s="17">
        <v>1500</v>
      </c>
      <c r="AY78" s="17">
        <v>1500</v>
      </c>
      <c r="AZ78" s="17">
        <v>1500</v>
      </c>
      <c r="BA78" s="17">
        <v>1500</v>
      </c>
      <c r="BB78" s="17">
        <v>1500</v>
      </c>
      <c r="BC78" s="17">
        <v>1500</v>
      </c>
      <c r="BD78" s="17">
        <v>1500</v>
      </c>
      <c r="BE78" s="17">
        <v>1500</v>
      </c>
      <c r="BF78" s="17">
        <v>1500</v>
      </c>
      <c r="BG78" s="17">
        <v>1500</v>
      </c>
      <c r="BH78" s="17">
        <v>1500</v>
      </c>
      <c r="BI78" s="17">
        <v>1500</v>
      </c>
      <c r="BJ78" s="17">
        <v>1500</v>
      </c>
      <c r="BK78" s="17">
        <v>1500</v>
      </c>
    </row>
    <row r="79" spans="1:63" ht="12.75" outlineLevel="1">
      <c r="A79" s="33" t="s">
        <v>105</v>
      </c>
      <c r="C79" s="33"/>
      <c r="D79" s="17">
        <v>3000</v>
      </c>
      <c r="E79" s="17">
        <v>3000</v>
      </c>
      <c r="F79" s="17">
        <v>3000</v>
      </c>
      <c r="G79" s="17">
        <v>3000</v>
      </c>
      <c r="H79" s="17">
        <v>3000</v>
      </c>
      <c r="I79" s="17">
        <v>3000</v>
      </c>
      <c r="J79" s="17">
        <v>3000</v>
      </c>
      <c r="K79" s="17">
        <v>3000</v>
      </c>
      <c r="L79" s="17">
        <v>3000</v>
      </c>
      <c r="M79" s="17">
        <v>3000</v>
      </c>
      <c r="N79" s="17">
        <v>3000</v>
      </c>
      <c r="O79" s="17">
        <v>3000</v>
      </c>
      <c r="P79" s="17">
        <v>3000</v>
      </c>
      <c r="Q79" s="17">
        <v>3000</v>
      </c>
      <c r="R79" s="17">
        <v>3000</v>
      </c>
      <c r="S79" s="17">
        <v>3000</v>
      </c>
      <c r="T79" s="17">
        <v>3000</v>
      </c>
      <c r="U79" s="17">
        <v>3000</v>
      </c>
      <c r="V79" s="17">
        <v>3000</v>
      </c>
      <c r="W79" s="17">
        <v>3000</v>
      </c>
      <c r="X79" s="17">
        <v>3000</v>
      </c>
      <c r="Y79" s="17">
        <v>3000</v>
      </c>
      <c r="Z79" s="17">
        <v>3000</v>
      </c>
      <c r="AA79" s="17">
        <v>3000</v>
      </c>
      <c r="AB79" s="17">
        <v>3000</v>
      </c>
      <c r="AC79" s="17">
        <v>3000</v>
      </c>
      <c r="AD79" s="17">
        <v>3000</v>
      </c>
      <c r="AE79" s="17">
        <v>3000</v>
      </c>
      <c r="AF79" s="17">
        <v>3000</v>
      </c>
      <c r="AG79" s="17">
        <v>1000</v>
      </c>
      <c r="AH79" s="17">
        <v>1000</v>
      </c>
      <c r="AI79" s="17">
        <v>1000</v>
      </c>
      <c r="AJ79" s="17">
        <v>1000</v>
      </c>
      <c r="AK79" s="17">
        <v>1000</v>
      </c>
      <c r="AL79" s="17">
        <v>1000</v>
      </c>
      <c r="AM79" s="17">
        <v>1000</v>
      </c>
      <c r="AN79" s="17">
        <v>1000</v>
      </c>
      <c r="AO79" s="17">
        <v>1000</v>
      </c>
      <c r="AP79" s="17">
        <v>1000</v>
      </c>
      <c r="AQ79" s="17">
        <v>1000</v>
      </c>
      <c r="AR79" s="17">
        <v>1000</v>
      </c>
      <c r="AS79" s="17">
        <v>1000</v>
      </c>
      <c r="AT79" s="17">
        <v>1000</v>
      </c>
      <c r="AU79" s="17">
        <v>1000</v>
      </c>
      <c r="AV79" s="17">
        <v>1000</v>
      </c>
      <c r="AW79" s="17">
        <v>1000</v>
      </c>
      <c r="AX79" s="17">
        <v>1000</v>
      </c>
      <c r="AY79" s="17">
        <v>1000</v>
      </c>
      <c r="AZ79" s="17">
        <v>1000</v>
      </c>
      <c r="BA79" s="17">
        <v>1000</v>
      </c>
      <c r="BB79" s="17">
        <v>1000</v>
      </c>
      <c r="BC79" s="17">
        <v>1000</v>
      </c>
      <c r="BD79" s="17">
        <v>1000</v>
      </c>
      <c r="BE79" s="17">
        <v>1000</v>
      </c>
      <c r="BF79" s="17">
        <v>1000</v>
      </c>
      <c r="BG79" s="17">
        <v>1000</v>
      </c>
      <c r="BH79" s="17">
        <v>1000</v>
      </c>
      <c r="BI79" s="17">
        <v>1000</v>
      </c>
      <c r="BJ79" s="17">
        <v>1000</v>
      </c>
      <c r="BK79" s="17">
        <v>1000</v>
      </c>
    </row>
    <row r="80" spans="1:63" ht="12.75" outlineLevel="1">
      <c r="A80" s="33" t="s">
        <v>132</v>
      </c>
      <c r="C80" s="33"/>
      <c r="D80" s="17">
        <v>2500</v>
      </c>
      <c r="E80" s="17">
        <v>2500</v>
      </c>
      <c r="F80" s="17">
        <v>2500</v>
      </c>
      <c r="G80" s="17">
        <v>2500</v>
      </c>
      <c r="H80" s="17">
        <v>2500</v>
      </c>
      <c r="I80" s="17">
        <v>2500</v>
      </c>
      <c r="J80" s="17">
        <v>2500</v>
      </c>
      <c r="K80" s="17">
        <v>2500</v>
      </c>
      <c r="L80" s="17">
        <v>2500</v>
      </c>
      <c r="M80" s="17">
        <v>2500</v>
      </c>
      <c r="N80" s="17">
        <v>2500</v>
      </c>
      <c r="O80" s="17">
        <v>2500</v>
      </c>
      <c r="P80" s="17">
        <v>2500</v>
      </c>
      <c r="Q80" s="17">
        <v>2500</v>
      </c>
      <c r="R80" s="17">
        <v>2500</v>
      </c>
      <c r="S80" s="17">
        <v>2500</v>
      </c>
      <c r="T80" s="17">
        <v>2500</v>
      </c>
      <c r="U80" s="17">
        <v>2500</v>
      </c>
      <c r="V80" s="17">
        <v>2500</v>
      </c>
      <c r="W80" s="17">
        <v>2500</v>
      </c>
      <c r="X80" s="17">
        <v>2500</v>
      </c>
      <c r="Y80" s="17">
        <v>2500</v>
      </c>
      <c r="Z80" s="17">
        <v>2500</v>
      </c>
      <c r="AA80" s="17">
        <v>2500</v>
      </c>
      <c r="AB80" s="17">
        <v>2500</v>
      </c>
      <c r="AC80" s="17">
        <v>2500</v>
      </c>
      <c r="AD80" s="17">
        <v>2500</v>
      </c>
      <c r="AE80" s="17">
        <v>2500</v>
      </c>
      <c r="AF80" s="17">
        <v>2500</v>
      </c>
      <c r="AG80" s="17">
        <v>2500</v>
      </c>
      <c r="AH80" s="17">
        <v>2500</v>
      </c>
      <c r="AI80" s="17">
        <v>2500</v>
      </c>
      <c r="AJ80" s="17">
        <v>2500</v>
      </c>
      <c r="AK80" s="17">
        <v>2500</v>
      </c>
      <c r="AL80" s="17">
        <v>2500</v>
      </c>
      <c r="AM80" s="17">
        <v>2500</v>
      </c>
      <c r="AN80" s="17">
        <v>2500</v>
      </c>
      <c r="AO80" s="17">
        <v>2500</v>
      </c>
      <c r="AP80" s="17">
        <v>2500</v>
      </c>
      <c r="AQ80" s="17">
        <v>2500</v>
      </c>
      <c r="AR80" s="17">
        <v>2500</v>
      </c>
      <c r="AS80" s="17">
        <v>2500</v>
      </c>
      <c r="AT80" s="17">
        <v>2500</v>
      </c>
      <c r="AU80" s="17">
        <v>2500</v>
      </c>
      <c r="AV80" s="17">
        <v>2500</v>
      </c>
      <c r="AW80" s="17">
        <v>2500</v>
      </c>
      <c r="AX80" s="17">
        <v>2500</v>
      </c>
      <c r="AY80" s="17">
        <v>2500</v>
      </c>
      <c r="AZ80" s="17">
        <v>2500</v>
      </c>
      <c r="BA80" s="17">
        <v>2500</v>
      </c>
      <c r="BB80" s="17">
        <v>2500</v>
      </c>
      <c r="BC80" s="17">
        <v>2500</v>
      </c>
      <c r="BD80" s="17">
        <v>2500</v>
      </c>
      <c r="BE80" s="17">
        <v>2500</v>
      </c>
      <c r="BF80" s="17">
        <v>2500</v>
      </c>
      <c r="BG80" s="17">
        <v>2500</v>
      </c>
      <c r="BH80" s="17">
        <v>2500</v>
      </c>
      <c r="BI80" s="17">
        <v>2500</v>
      </c>
      <c r="BJ80" s="17">
        <v>2500</v>
      </c>
      <c r="BK80" s="17">
        <v>2500</v>
      </c>
    </row>
    <row r="81" spans="1:63" ht="12.75" outlineLevel="1">
      <c r="A81" s="33" t="s">
        <v>133</v>
      </c>
      <c r="C81" s="33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7">
        <v>10000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>
        <v>10000</v>
      </c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7">
        <v>10000</v>
      </c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7">
        <v>10000</v>
      </c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7">
        <v>10000</v>
      </c>
    </row>
    <row r="82" spans="1:63" ht="12.75" outlineLevel="1">
      <c r="A82" s="33" t="s">
        <v>143</v>
      </c>
      <c r="C82" s="33"/>
      <c r="D82" s="17">
        <v>4000</v>
      </c>
      <c r="E82" s="17">
        <v>4000</v>
      </c>
      <c r="F82" s="17">
        <v>4000</v>
      </c>
      <c r="G82" s="17">
        <v>4000</v>
      </c>
      <c r="H82" s="17">
        <v>4000</v>
      </c>
      <c r="I82" s="17">
        <v>4000</v>
      </c>
      <c r="J82" s="17">
        <v>4000</v>
      </c>
      <c r="K82" s="17">
        <v>4000</v>
      </c>
      <c r="L82" s="17">
        <v>4000</v>
      </c>
      <c r="M82" s="17">
        <v>4000</v>
      </c>
      <c r="N82" s="17">
        <v>4000</v>
      </c>
      <c r="O82" s="17">
        <v>4000</v>
      </c>
      <c r="P82" s="17">
        <v>4000</v>
      </c>
      <c r="Q82" s="17">
        <v>4000</v>
      </c>
      <c r="R82" s="17">
        <v>4000</v>
      </c>
      <c r="S82" s="17">
        <v>4000</v>
      </c>
      <c r="T82" s="17">
        <v>4000</v>
      </c>
      <c r="U82" s="17">
        <v>4000</v>
      </c>
      <c r="V82" s="17">
        <v>4000</v>
      </c>
      <c r="W82" s="17">
        <v>4000</v>
      </c>
      <c r="X82" s="17">
        <v>4000</v>
      </c>
      <c r="Y82" s="17">
        <v>4000</v>
      </c>
      <c r="Z82" s="17">
        <v>4000</v>
      </c>
      <c r="AA82" s="17">
        <v>4000</v>
      </c>
      <c r="AB82" s="17">
        <v>4000</v>
      </c>
      <c r="AC82" s="17">
        <v>4000</v>
      </c>
      <c r="AD82" s="17">
        <v>4000</v>
      </c>
      <c r="AE82" s="17">
        <v>4000</v>
      </c>
      <c r="AF82" s="17">
        <v>4000</v>
      </c>
      <c r="AG82" s="17">
        <v>4000</v>
      </c>
      <c r="AH82" s="17">
        <v>4000</v>
      </c>
      <c r="AI82" s="17">
        <v>4000</v>
      </c>
      <c r="AJ82" s="17">
        <v>4000</v>
      </c>
      <c r="AK82" s="17">
        <v>4000</v>
      </c>
      <c r="AL82" s="17">
        <v>4000</v>
      </c>
      <c r="AM82" s="17">
        <v>4000</v>
      </c>
      <c r="AN82" s="17">
        <v>4000</v>
      </c>
      <c r="AO82" s="17">
        <v>4000</v>
      </c>
      <c r="AP82" s="17">
        <v>4000</v>
      </c>
      <c r="AQ82" s="17">
        <v>4000</v>
      </c>
      <c r="AR82" s="17">
        <v>4000</v>
      </c>
      <c r="AS82" s="17">
        <v>4000</v>
      </c>
      <c r="AT82" s="17">
        <v>4000</v>
      </c>
      <c r="AU82" s="17">
        <v>4000</v>
      </c>
      <c r="AV82" s="17">
        <v>4000</v>
      </c>
      <c r="AW82" s="17">
        <v>4000</v>
      </c>
      <c r="AX82" s="17">
        <v>4000</v>
      </c>
      <c r="AY82" s="17">
        <v>4000</v>
      </c>
      <c r="AZ82" s="17">
        <v>4000</v>
      </c>
      <c r="BA82" s="17">
        <v>4000</v>
      </c>
      <c r="BB82" s="17">
        <v>4000</v>
      </c>
      <c r="BC82" s="17">
        <v>4000</v>
      </c>
      <c r="BD82" s="17">
        <v>4000</v>
      </c>
      <c r="BE82" s="17">
        <v>4000</v>
      </c>
      <c r="BF82" s="17">
        <v>4000</v>
      </c>
      <c r="BG82" s="17">
        <v>4000</v>
      </c>
      <c r="BH82" s="17">
        <v>4000</v>
      </c>
      <c r="BI82" s="17">
        <v>4000</v>
      </c>
      <c r="BJ82" s="17">
        <v>4000</v>
      </c>
      <c r="BK82" s="17">
        <v>4000</v>
      </c>
    </row>
    <row r="83" spans="1:63" ht="12.75">
      <c r="A83" s="40" t="s">
        <v>154</v>
      </c>
      <c r="B83" s="15"/>
      <c r="C83" s="41">
        <f>SUM(C72:C82)</f>
        <v>22500</v>
      </c>
      <c r="D83" s="41">
        <f>SUM(D72:D82)</f>
        <v>61400</v>
      </c>
      <c r="E83" s="41">
        <f aca="true" t="shared" si="30" ref="E83:Y83">SUM(E72:E82)</f>
        <v>17400</v>
      </c>
      <c r="F83" s="41">
        <f t="shared" si="30"/>
        <v>67400</v>
      </c>
      <c r="G83" s="41">
        <f t="shared" si="30"/>
        <v>17400</v>
      </c>
      <c r="H83" s="41">
        <f t="shared" si="30"/>
        <v>17400</v>
      </c>
      <c r="I83" s="41">
        <f t="shared" si="30"/>
        <v>17400</v>
      </c>
      <c r="J83" s="41">
        <f t="shared" si="30"/>
        <v>17400</v>
      </c>
      <c r="K83" s="41">
        <f t="shared" si="30"/>
        <v>17400</v>
      </c>
      <c r="L83" s="41">
        <f t="shared" si="30"/>
        <v>17400</v>
      </c>
      <c r="M83" s="41">
        <f t="shared" si="30"/>
        <v>17400</v>
      </c>
      <c r="N83" s="41">
        <f t="shared" si="30"/>
        <v>17400</v>
      </c>
      <c r="O83" s="41">
        <f t="shared" si="30"/>
        <v>17400</v>
      </c>
      <c r="P83" s="41">
        <f t="shared" si="30"/>
        <v>46400</v>
      </c>
      <c r="Q83" s="41">
        <f t="shared" si="30"/>
        <v>17400</v>
      </c>
      <c r="R83" s="41">
        <f t="shared" si="30"/>
        <v>17400</v>
      </c>
      <c r="S83" s="41">
        <f t="shared" si="30"/>
        <v>17400</v>
      </c>
      <c r="T83" s="41">
        <f t="shared" si="30"/>
        <v>17400</v>
      </c>
      <c r="U83" s="41">
        <f t="shared" si="30"/>
        <v>37400</v>
      </c>
      <c r="V83" s="41">
        <f t="shared" si="30"/>
        <v>17400</v>
      </c>
      <c r="W83" s="41">
        <f t="shared" si="30"/>
        <v>17400</v>
      </c>
      <c r="X83" s="41">
        <f t="shared" si="30"/>
        <v>17400</v>
      </c>
      <c r="Y83" s="41">
        <f t="shared" si="30"/>
        <v>18400</v>
      </c>
      <c r="Z83" s="41">
        <f aca="true" t="shared" si="31" ref="Z83:BK83">SUM(Z72:Z82)</f>
        <v>18400</v>
      </c>
      <c r="AA83" s="41">
        <f t="shared" si="31"/>
        <v>18400</v>
      </c>
      <c r="AB83" s="41">
        <f t="shared" si="31"/>
        <v>18400</v>
      </c>
      <c r="AC83" s="41">
        <f t="shared" si="31"/>
        <v>47400</v>
      </c>
      <c r="AD83" s="41">
        <f t="shared" si="31"/>
        <v>18400</v>
      </c>
      <c r="AE83" s="41">
        <f t="shared" si="31"/>
        <v>18400</v>
      </c>
      <c r="AF83" s="41">
        <f t="shared" si="31"/>
        <v>18400</v>
      </c>
      <c r="AG83" s="41">
        <f t="shared" si="31"/>
        <v>16400</v>
      </c>
      <c r="AH83" s="41">
        <f t="shared" si="31"/>
        <v>16400</v>
      </c>
      <c r="AI83" s="41">
        <f t="shared" si="31"/>
        <v>16400</v>
      </c>
      <c r="AJ83" s="41">
        <f t="shared" si="31"/>
        <v>16400</v>
      </c>
      <c r="AK83" s="41">
        <f t="shared" si="31"/>
        <v>16400</v>
      </c>
      <c r="AL83" s="41">
        <f t="shared" si="31"/>
        <v>16400</v>
      </c>
      <c r="AM83" s="41">
        <f t="shared" si="31"/>
        <v>16400</v>
      </c>
      <c r="AN83" s="41">
        <f t="shared" si="31"/>
        <v>35400</v>
      </c>
      <c r="AO83" s="41">
        <f t="shared" si="31"/>
        <v>26400</v>
      </c>
      <c r="AP83" s="41">
        <f t="shared" si="31"/>
        <v>16400</v>
      </c>
      <c r="AQ83" s="41">
        <f t="shared" si="31"/>
        <v>16400</v>
      </c>
      <c r="AR83" s="41">
        <f t="shared" si="31"/>
        <v>16400</v>
      </c>
      <c r="AS83" s="41">
        <f t="shared" si="31"/>
        <v>16400</v>
      </c>
      <c r="AT83" s="41">
        <f t="shared" si="31"/>
        <v>16400</v>
      </c>
      <c r="AU83" s="41">
        <f t="shared" si="31"/>
        <v>16400</v>
      </c>
      <c r="AV83" s="41">
        <f t="shared" si="31"/>
        <v>16400</v>
      </c>
      <c r="AW83" s="41">
        <f t="shared" si="31"/>
        <v>16400</v>
      </c>
      <c r="AX83" s="41">
        <f t="shared" si="31"/>
        <v>16400</v>
      </c>
      <c r="AY83" s="41">
        <f t="shared" si="31"/>
        <v>16400</v>
      </c>
      <c r="AZ83" s="41">
        <f t="shared" si="31"/>
        <v>45400</v>
      </c>
      <c r="BA83" s="41">
        <f t="shared" si="31"/>
        <v>16400</v>
      </c>
      <c r="BB83" s="41">
        <f t="shared" si="31"/>
        <v>16400</v>
      </c>
      <c r="BC83" s="41">
        <f t="shared" si="31"/>
        <v>16400</v>
      </c>
      <c r="BD83" s="41">
        <f t="shared" si="31"/>
        <v>16400</v>
      </c>
      <c r="BE83" s="41">
        <f t="shared" si="31"/>
        <v>16400</v>
      </c>
      <c r="BF83" s="41">
        <f t="shared" si="31"/>
        <v>16400</v>
      </c>
      <c r="BG83" s="41">
        <f t="shared" si="31"/>
        <v>16400</v>
      </c>
      <c r="BH83" s="41">
        <f t="shared" si="31"/>
        <v>16400</v>
      </c>
      <c r="BI83" s="41">
        <f t="shared" si="31"/>
        <v>16400</v>
      </c>
      <c r="BJ83" s="41">
        <f t="shared" si="31"/>
        <v>16400</v>
      </c>
      <c r="BK83" s="41">
        <f t="shared" si="31"/>
        <v>26400</v>
      </c>
    </row>
    <row r="84" spans="1:63" ht="12.75">
      <c r="A84" s="40"/>
      <c r="B84" s="15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</row>
    <row r="85" spans="1:6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</row>
    <row r="86" spans="1:62" ht="15">
      <c r="A86" s="90" t="s">
        <v>131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</row>
    <row r="87" spans="1:63" ht="12.75" outlineLevel="1">
      <c r="A87" s="25" t="s">
        <v>117</v>
      </c>
      <c r="B87" s="27">
        <v>100000</v>
      </c>
      <c r="C87" s="27"/>
      <c r="D87" s="42">
        <f>$B87/12</f>
        <v>8333.333333333334</v>
      </c>
      <c r="E87" s="42">
        <f aca="true" t="shared" si="32" ref="E87:BK88">$B87/12</f>
        <v>8333.333333333334</v>
      </c>
      <c r="F87" s="42">
        <f t="shared" si="32"/>
        <v>8333.333333333334</v>
      </c>
      <c r="G87" s="42">
        <f t="shared" si="32"/>
        <v>8333.333333333334</v>
      </c>
      <c r="H87" s="42">
        <f t="shared" si="32"/>
        <v>8333.333333333334</v>
      </c>
      <c r="I87" s="42">
        <f t="shared" si="32"/>
        <v>8333.333333333334</v>
      </c>
      <c r="J87" s="42">
        <f t="shared" si="32"/>
        <v>8333.333333333334</v>
      </c>
      <c r="K87" s="42">
        <f t="shared" si="32"/>
        <v>8333.333333333334</v>
      </c>
      <c r="L87" s="42">
        <f t="shared" si="32"/>
        <v>8333.333333333334</v>
      </c>
      <c r="M87" s="42">
        <f t="shared" si="32"/>
        <v>8333.333333333334</v>
      </c>
      <c r="N87" s="42">
        <f t="shared" si="32"/>
        <v>8333.333333333334</v>
      </c>
      <c r="O87" s="42">
        <f t="shared" si="32"/>
        <v>8333.333333333334</v>
      </c>
      <c r="P87" s="42">
        <f t="shared" si="32"/>
        <v>8333.333333333334</v>
      </c>
      <c r="Q87" s="42">
        <f t="shared" si="32"/>
        <v>8333.333333333334</v>
      </c>
      <c r="R87" s="42">
        <f t="shared" si="32"/>
        <v>8333.333333333334</v>
      </c>
      <c r="S87" s="42">
        <f t="shared" si="32"/>
        <v>8333.333333333334</v>
      </c>
      <c r="T87" s="42">
        <f t="shared" si="32"/>
        <v>8333.333333333334</v>
      </c>
      <c r="U87" s="42">
        <f t="shared" si="32"/>
        <v>8333.333333333334</v>
      </c>
      <c r="V87" s="42">
        <f t="shared" si="32"/>
        <v>8333.333333333334</v>
      </c>
      <c r="W87" s="42">
        <f t="shared" si="32"/>
        <v>8333.333333333334</v>
      </c>
      <c r="X87" s="42">
        <f t="shared" si="32"/>
        <v>8333.333333333334</v>
      </c>
      <c r="Y87" s="42">
        <f t="shared" si="32"/>
        <v>8333.333333333334</v>
      </c>
      <c r="Z87" s="42">
        <f t="shared" si="32"/>
        <v>8333.333333333334</v>
      </c>
      <c r="AA87" s="42">
        <f t="shared" si="32"/>
        <v>8333.333333333334</v>
      </c>
      <c r="AB87" s="42">
        <f t="shared" si="32"/>
        <v>8333.333333333334</v>
      </c>
      <c r="AC87" s="42">
        <f t="shared" si="32"/>
        <v>8333.333333333334</v>
      </c>
      <c r="AD87" s="42">
        <f t="shared" si="32"/>
        <v>8333.333333333334</v>
      </c>
      <c r="AE87" s="42">
        <f t="shared" si="32"/>
        <v>8333.333333333334</v>
      </c>
      <c r="AF87" s="42">
        <f t="shared" si="32"/>
        <v>8333.333333333334</v>
      </c>
      <c r="AG87" s="42">
        <f t="shared" si="32"/>
        <v>8333.333333333334</v>
      </c>
      <c r="AH87" s="42">
        <f t="shared" si="32"/>
        <v>8333.333333333334</v>
      </c>
      <c r="AI87" s="42">
        <f t="shared" si="32"/>
        <v>8333.333333333334</v>
      </c>
      <c r="AJ87" s="42">
        <f t="shared" si="32"/>
        <v>8333.333333333334</v>
      </c>
      <c r="AK87" s="42">
        <f t="shared" si="32"/>
        <v>8333.333333333334</v>
      </c>
      <c r="AL87" s="42">
        <f t="shared" si="32"/>
        <v>8333.333333333334</v>
      </c>
      <c r="AM87" s="42">
        <f t="shared" si="32"/>
        <v>8333.333333333334</v>
      </c>
      <c r="AN87" s="42">
        <f t="shared" si="32"/>
        <v>8333.333333333334</v>
      </c>
      <c r="AO87" s="42">
        <f t="shared" si="32"/>
        <v>8333.333333333334</v>
      </c>
      <c r="AP87" s="42">
        <f t="shared" si="32"/>
        <v>8333.333333333334</v>
      </c>
      <c r="AQ87" s="42">
        <f t="shared" si="32"/>
        <v>8333.333333333334</v>
      </c>
      <c r="AR87" s="42">
        <f t="shared" si="32"/>
        <v>8333.333333333334</v>
      </c>
      <c r="AS87" s="42">
        <f t="shared" si="32"/>
        <v>8333.333333333334</v>
      </c>
      <c r="AT87" s="42">
        <f t="shared" si="32"/>
        <v>8333.333333333334</v>
      </c>
      <c r="AU87" s="42">
        <f t="shared" si="32"/>
        <v>8333.333333333334</v>
      </c>
      <c r="AV87" s="42">
        <f t="shared" si="32"/>
        <v>8333.333333333334</v>
      </c>
      <c r="AW87" s="42">
        <f t="shared" si="32"/>
        <v>8333.333333333334</v>
      </c>
      <c r="AX87" s="42">
        <f t="shared" si="32"/>
        <v>8333.333333333334</v>
      </c>
      <c r="AY87" s="42">
        <f t="shared" si="32"/>
        <v>8333.333333333334</v>
      </c>
      <c r="AZ87" s="42">
        <f t="shared" si="32"/>
        <v>8333.333333333334</v>
      </c>
      <c r="BA87" s="42">
        <f t="shared" si="32"/>
        <v>8333.333333333334</v>
      </c>
      <c r="BB87" s="42">
        <f t="shared" si="32"/>
        <v>8333.333333333334</v>
      </c>
      <c r="BC87" s="42">
        <f t="shared" si="32"/>
        <v>8333.333333333334</v>
      </c>
      <c r="BD87" s="42">
        <f t="shared" si="32"/>
        <v>8333.333333333334</v>
      </c>
      <c r="BE87" s="42">
        <f t="shared" si="32"/>
        <v>8333.333333333334</v>
      </c>
      <c r="BF87" s="42">
        <f t="shared" si="32"/>
        <v>8333.333333333334</v>
      </c>
      <c r="BG87" s="42">
        <f t="shared" si="32"/>
        <v>8333.333333333334</v>
      </c>
      <c r="BH87" s="42">
        <f t="shared" si="32"/>
        <v>8333.333333333334</v>
      </c>
      <c r="BI87" s="42">
        <f t="shared" si="32"/>
        <v>8333.333333333334</v>
      </c>
      <c r="BJ87" s="42">
        <f t="shared" si="32"/>
        <v>8333.333333333334</v>
      </c>
      <c r="BK87" s="42">
        <f t="shared" si="32"/>
        <v>8333.333333333334</v>
      </c>
    </row>
    <row r="88" spans="1:63" ht="12.75" outlineLevel="1">
      <c r="A88" s="25" t="s">
        <v>118</v>
      </c>
      <c r="B88" s="43">
        <v>55000</v>
      </c>
      <c r="C88" s="43"/>
      <c r="D88" s="42"/>
      <c r="E88" s="27"/>
      <c r="F88" s="27"/>
      <c r="G88" s="27"/>
      <c r="H88" s="27"/>
      <c r="I88" s="42">
        <f>$B88/12</f>
        <v>4583.333333333333</v>
      </c>
      <c r="J88" s="42">
        <f t="shared" si="32"/>
        <v>4583.333333333333</v>
      </c>
      <c r="K88" s="42">
        <f t="shared" si="32"/>
        <v>4583.333333333333</v>
      </c>
      <c r="L88" s="42">
        <f t="shared" si="32"/>
        <v>4583.333333333333</v>
      </c>
      <c r="M88" s="42">
        <f t="shared" si="32"/>
        <v>4583.333333333333</v>
      </c>
      <c r="N88" s="42">
        <f t="shared" si="32"/>
        <v>4583.333333333333</v>
      </c>
      <c r="O88" s="42">
        <f t="shared" si="32"/>
        <v>4583.333333333333</v>
      </c>
      <c r="P88" s="42">
        <f t="shared" si="32"/>
        <v>4583.333333333333</v>
      </c>
      <c r="Q88" s="42">
        <f t="shared" si="32"/>
        <v>4583.333333333333</v>
      </c>
      <c r="R88" s="42">
        <f t="shared" si="32"/>
        <v>4583.333333333333</v>
      </c>
      <c r="S88" s="42">
        <f t="shared" si="32"/>
        <v>4583.333333333333</v>
      </c>
      <c r="T88" s="42">
        <f t="shared" si="32"/>
        <v>4583.333333333333</v>
      </c>
      <c r="U88" s="42">
        <f t="shared" si="32"/>
        <v>4583.333333333333</v>
      </c>
      <c r="V88" s="42">
        <f t="shared" si="32"/>
        <v>4583.333333333333</v>
      </c>
      <c r="W88" s="42">
        <f t="shared" si="32"/>
        <v>4583.333333333333</v>
      </c>
      <c r="X88" s="42">
        <f t="shared" si="32"/>
        <v>4583.333333333333</v>
      </c>
      <c r="Y88" s="42">
        <f t="shared" si="32"/>
        <v>4583.333333333333</v>
      </c>
      <c r="Z88" s="42">
        <f t="shared" si="32"/>
        <v>4583.333333333333</v>
      </c>
      <c r="AA88" s="42">
        <f t="shared" si="32"/>
        <v>4583.333333333333</v>
      </c>
      <c r="AB88" s="42">
        <f t="shared" si="32"/>
        <v>4583.333333333333</v>
      </c>
      <c r="AC88" s="42">
        <f t="shared" si="32"/>
        <v>4583.333333333333</v>
      </c>
      <c r="AD88" s="42">
        <f t="shared" si="32"/>
        <v>4583.333333333333</v>
      </c>
      <c r="AE88" s="42">
        <f t="shared" si="32"/>
        <v>4583.333333333333</v>
      </c>
      <c r="AF88" s="42">
        <f t="shared" si="32"/>
        <v>4583.333333333333</v>
      </c>
      <c r="AG88" s="42">
        <f t="shared" si="32"/>
        <v>4583.333333333333</v>
      </c>
      <c r="AH88" s="42">
        <f t="shared" si="32"/>
        <v>4583.333333333333</v>
      </c>
      <c r="AI88" s="42">
        <f t="shared" si="32"/>
        <v>4583.333333333333</v>
      </c>
      <c r="AJ88" s="42">
        <f t="shared" si="32"/>
        <v>4583.333333333333</v>
      </c>
      <c r="AK88" s="42">
        <f t="shared" si="32"/>
        <v>4583.333333333333</v>
      </c>
      <c r="AL88" s="42">
        <f t="shared" si="32"/>
        <v>4583.333333333333</v>
      </c>
      <c r="AM88" s="42">
        <f t="shared" si="32"/>
        <v>4583.333333333333</v>
      </c>
      <c r="AN88" s="42">
        <f t="shared" si="32"/>
        <v>4583.333333333333</v>
      </c>
      <c r="AO88" s="42">
        <f t="shared" si="32"/>
        <v>4583.333333333333</v>
      </c>
      <c r="AP88" s="42">
        <f t="shared" si="32"/>
        <v>4583.333333333333</v>
      </c>
      <c r="AQ88" s="42">
        <f t="shared" si="32"/>
        <v>4583.333333333333</v>
      </c>
      <c r="AR88" s="42">
        <f t="shared" si="32"/>
        <v>4583.333333333333</v>
      </c>
      <c r="AS88" s="42">
        <f t="shared" si="32"/>
        <v>4583.333333333333</v>
      </c>
      <c r="AT88" s="42">
        <f t="shared" si="32"/>
        <v>4583.333333333333</v>
      </c>
      <c r="AU88" s="42">
        <f t="shared" si="32"/>
        <v>4583.333333333333</v>
      </c>
      <c r="AV88" s="42">
        <f t="shared" si="32"/>
        <v>4583.333333333333</v>
      </c>
      <c r="AW88" s="42">
        <f t="shared" si="32"/>
        <v>4583.333333333333</v>
      </c>
      <c r="AX88" s="42">
        <f t="shared" si="32"/>
        <v>4583.333333333333</v>
      </c>
      <c r="AY88" s="42">
        <f t="shared" si="32"/>
        <v>4583.333333333333</v>
      </c>
      <c r="AZ88" s="42">
        <f t="shared" si="32"/>
        <v>4583.333333333333</v>
      </c>
      <c r="BA88" s="42">
        <f t="shared" si="32"/>
        <v>4583.333333333333</v>
      </c>
      <c r="BB88" s="42">
        <f t="shared" si="32"/>
        <v>4583.333333333333</v>
      </c>
      <c r="BC88" s="42">
        <f t="shared" si="32"/>
        <v>4583.333333333333</v>
      </c>
      <c r="BD88" s="42">
        <f t="shared" si="32"/>
        <v>4583.333333333333</v>
      </c>
      <c r="BE88" s="42">
        <f t="shared" si="32"/>
        <v>4583.333333333333</v>
      </c>
      <c r="BF88" s="42">
        <f t="shared" si="32"/>
        <v>4583.333333333333</v>
      </c>
      <c r="BG88" s="42">
        <f t="shared" si="32"/>
        <v>4583.333333333333</v>
      </c>
      <c r="BH88" s="42">
        <f t="shared" si="32"/>
        <v>4583.333333333333</v>
      </c>
      <c r="BI88" s="42">
        <f t="shared" si="32"/>
        <v>4583.333333333333</v>
      </c>
      <c r="BJ88" s="42">
        <f t="shared" si="32"/>
        <v>4583.333333333333</v>
      </c>
      <c r="BK88" s="42">
        <f t="shared" si="32"/>
        <v>4583.333333333333</v>
      </c>
    </row>
    <row r="89" spans="1:63" ht="12.75">
      <c r="A89" s="29" t="s">
        <v>130</v>
      </c>
      <c r="B89" s="15"/>
      <c r="C89" s="30">
        <f>3*D87</f>
        <v>25000</v>
      </c>
      <c r="D89" s="87">
        <f>SUM(D87:D88)</f>
        <v>8333.333333333334</v>
      </c>
      <c r="E89" s="87">
        <f aca="true" t="shared" si="33" ref="E89:BK89">SUM(E87:E88)</f>
        <v>8333.333333333334</v>
      </c>
      <c r="F89" s="87">
        <f t="shared" si="33"/>
        <v>8333.333333333334</v>
      </c>
      <c r="G89" s="87">
        <f t="shared" si="33"/>
        <v>8333.333333333334</v>
      </c>
      <c r="H89" s="87">
        <f t="shared" si="33"/>
        <v>8333.333333333334</v>
      </c>
      <c r="I89" s="87">
        <f t="shared" si="33"/>
        <v>12916.666666666668</v>
      </c>
      <c r="J89" s="87">
        <f t="shared" si="33"/>
        <v>12916.666666666668</v>
      </c>
      <c r="K89" s="87">
        <f t="shared" si="33"/>
        <v>12916.666666666668</v>
      </c>
      <c r="L89" s="87">
        <f t="shared" si="33"/>
        <v>12916.666666666668</v>
      </c>
      <c r="M89" s="87">
        <f t="shared" si="33"/>
        <v>12916.666666666668</v>
      </c>
      <c r="N89" s="87">
        <f t="shared" si="33"/>
        <v>12916.666666666668</v>
      </c>
      <c r="O89" s="87">
        <f t="shared" si="33"/>
        <v>12916.666666666668</v>
      </c>
      <c r="P89" s="87">
        <f t="shared" si="33"/>
        <v>12916.666666666668</v>
      </c>
      <c r="Q89" s="87">
        <f t="shared" si="33"/>
        <v>12916.666666666668</v>
      </c>
      <c r="R89" s="87">
        <f t="shared" si="33"/>
        <v>12916.666666666668</v>
      </c>
      <c r="S89" s="87">
        <f t="shared" si="33"/>
        <v>12916.666666666668</v>
      </c>
      <c r="T89" s="87">
        <f t="shared" si="33"/>
        <v>12916.666666666668</v>
      </c>
      <c r="U89" s="87">
        <f t="shared" si="33"/>
        <v>12916.666666666668</v>
      </c>
      <c r="V89" s="87">
        <f t="shared" si="33"/>
        <v>12916.666666666668</v>
      </c>
      <c r="W89" s="87">
        <f t="shared" si="33"/>
        <v>12916.666666666668</v>
      </c>
      <c r="X89" s="87">
        <f t="shared" si="33"/>
        <v>12916.666666666668</v>
      </c>
      <c r="Y89" s="87">
        <f t="shared" si="33"/>
        <v>12916.666666666668</v>
      </c>
      <c r="Z89" s="87">
        <f t="shared" si="33"/>
        <v>12916.666666666668</v>
      </c>
      <c r="AA89" s="87">
        <f t="shared" si="33"/>
        <v>12916.666666666668</v>
      </c>
      <c r="AB89" s="87">
        <f t="shared" si="33"/>
        <v>12916.666666666668</v>
      </c>
      <c r="AC89" s="87">
        <f t="shared" si="33"/>
        <v>12916.666666666668</v>
      </c>
      <c r="AD89" s="87">
        <f t="shared" si="33"/>
        <v>12916.666666666668</v>
      </c>
      <c r="AE89" s="87">
        <f t="shared" si="33"/>
        <v>12916.666666666668</v>
      </c>
      <c r="AF89" s="87">
        <f t="shared" si="33"/>
        <v>12916.666666666668</v>
      </c>
      <c r="AG89" s="87">
        <f t="shared" si="33"/>
        <v>12916.666666666668</v>
      </c>
      <c r="AH89" s="87">
        <f t="shared" si="33"/>
        <v>12916.666666666668</v>
      </c>
      <c r="AI89" s="87">
        <f t="shared" si="33"/>
        <v>12916.666666666668</v>
      </c>
      <c r="AJ89" s="87">
        <f t="shared" si="33"/>
        <v>12916.666666666668</v>
      </c>
      <c r="AK89" s="87">
        <f t="shared" si="33"/>
        <v>12916.666666666668</v>
      </c>
      <c r="AL89" s="87">
        <f t="shared" si="33"/>
        <v>12916.666666666668</v>
      </c>
      <c r="AM89" s="87">
        <f t="shared" si="33"/>
        <v>12916.666666666668</v>
      </c>
      <c r="AN89" s="87">
        <f t="shared" si="33"/>
        <v>12916.666666666668</v>
      </c>
      <c r="AO89" s="87">
        <f t="shared" si="33"/>
        <v>12916.666666666668</v>
      </c>
      <c r="AP89" s="87">
        <f t="shared" si="33"/>
        <v>12916.666666666668</v>
      </c>
      <c r="AQ89" s="87">
        <f t="shared" si="33"/>
        <v>12916.666666666668</v>
      </c>
      <c r="AR89" s="87">
        <f t="shared" si="33"/>
        <v>12916.666666666668</v>
      </c>
      <c r="AS89" s="87">
        <f t="shared" si="33"/>
        <v>12916.666666666668</v>
      </c>
      <c r="AT89" s="87">
        <f t="shared" si="33"/>
        <v>12916.666666666668</v>
      </c>
      <c r="AU89" s="87">
        <f t="shared" si="33"/>
        <v>12916.666666666668</v>
      </c>
      <c r="AV89" s="87">
        <f t="shared" si="33"/>
        <v>12916.666666666668</v>
      </c>
      <c r="AW89" s="87">
        <f t="shared" si="33"/>
        <v>12916.666666666668</v>
      </c>
      <c r="AX89" s="87">
        <f t="shared" si="33"/>
        <v>12916.666666666668</v>
      </c>
      <c r="AY89" s="87">
        <f t="shared" si="33"/>
        <v>12916.666666666668</v>
      </c>
      <c r="AZ89" s="87">
        <f t="shared" si="33"/>
        <v>12916.666666666668</v>
      </c>
      <c r="BA89" s="87">
        <f t="shared" si="33"/>
        <v>12916.666666666668</v>
      </c>
      <c r="BB89" s="87">
        <f t="shared" si="33"/>
        <v>12916.666666666668</v>
      </c>
      <c r="BC89" s="87">
        <f t="shared" si="33"/>
        <v>12916.666666666668</v>
      </c>
      <c r="BD89" s="87">
        <f t="shared" si="33"/>
        <v>12916.666666666668</v>
      </c>
      <c r="BE89" s="87">
        <f t="shared" si="33"/>
        <v>12916.666666666668</v>
      </c>
      <c r="BF89" s="87">
        <f t="shared" si="33"/>
        <v>12916.666666666668</v>
      </c>
      <c r="BG89" s="87">
        <f t="shared" si="33"/>
        <v>12916.666666666668</v>
      </c>
      <c r="BH89" s="87">
        <f t="shared" si="33"/>
        <v>12916.666666666668</v>
      </c>
      <c r="BI89" s="87">
        <f t="shared" si="33"/>
        <v>12916.666666666668</v>
      </c>
      <c r="BJ89" s="87">
        <f t="shared" si="33"/>
        <v>12916.666666666668</v>
      </c>
      <c r="BK89" s="87">
        <f t="shared" si="33"/>
        <v>12916.666666666668</v>
      </c>
    </row>
    <row r="90" spans="1:62" ht="12.75">
      <c r="A90" s="44"/>
      <c r="B90" s="33"/>
      <c r="C90" s="33"/>
      <c r="D90" s="33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12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</row>
    <row r="91" spans="1:62" ht="12.75" outlineLevel="1">
      <c r="A91" s="33" t="s">
        <v>153</v>
      </c>
      <c r="B91" s="33"/>
      <c r="C91" s="27">
        <v>10000</v>
      </c>
      <c r="D91" s="27">
        <v>10000</v>
      </c>
      <c r="E91" s="27">
        <v>10000</v>
      </c>
      <c r="F91" s="27">
        <v>10000</v>
      </c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12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</row>
    <row r="92" spans="1:63" ht="12.75" outlineLevel="1">
      <c r="A92" s="33" t="s">
        <v>156</v>
      </c>
      <c r="B92" s="33"/>
      <c r="C92" s="27"/>
      <c r="D92" s="27"/>
      <c r="E92" s="27"/>
      <c r="F92" s="27">
        <v>5000</v>
      </c>
      <c r="G92" s="27">
        <v>5000</v>
      </c>
      <c r="H92" s="27">
        <v>5000</v>
      </c>
      <c r="I92" s="27">
        <v>5000</v>
      </c>
      <c r="J92" s="27">
        <v>5000</v>
      </c>
      <c r="K92" s="27">
        <v>5000</v>
      </c>
      <c r="L92" s="27">
        <v>5000</v>
      </c>
      <c r="M92" s="27">
        <v>5000</v>
      </c>
      <c r="N92" s="27">
        <v>5000</v>
      </c>
      <c r="O92" s="27">
        <v>5000</v>
      </c>
      <c r="P92" s="27">
        <v>5000</v>
      </c>
      <c r="Q92" s="27">
        <v>5000</v>
      </c>
      <c r="R92" s="27">
        <v>5000</v>
      </c>
      <c r="S92" s="27">
        <v>5000</v>
      </c>
      <c r="T92" s="27">
        <v>5000</v>
      </c>
      <c r="U92" s="27">
        <v>5000</v>
      </c>
      <c r="V92" s="27">
        <v>5000</v>
      </c>
      <c r="W92" s="27">
        <v>5000</v>
      </c>
      <c r="X92" s="27">
        <v>5000</v>
      </c>
      <c r="Y92" s="27">
        <v>5000</v>
      </c>
      <c r="Z92" s="27">
        <v>5000</v>
      </c>
      <c r="AA92" s="27">
        <v>5000</v>
      </c>
      <c r="AB92" s="27">
        <v>5000</v>
      </c>
      <c r="AC92" s="27">
        <v>5000</v>
      </c>
      <c r="AD92" s="27">
        <v>5000</v>
      </c>
      <c r="AE92" s="27">
        <v>5000</v>
      </c>
      <c r="AF92" s="27">
        <v>5000</v>
      </c>
      <c r="AG92" s="27">
        <v>5000</v>
      </c>
      <c r="AH92" s="27">
        <v>5000</v>
      </c>
      <c r="AI92" s="27">
        <v>5000</v>
      </c>
      <c r="AJ92" s="27">
        <v>5000</v>
      </c>
      <c r="AK92" s="27">
        <v>5000</v>
      </c>
      <c r="AL92" s="27">
        <v>5000</v>
      </c>
      <c r="AM92" s="27">
        <v>5000</v>
      </c>
      <c r="AN92" s="27">
        <v>5000</v>
      </c>
      <c r="AO92" s="27">
        <v>5000</v>
      </c>
      <c r="AP92" s="27">
        <v>5000</v>
      </c>
      <c r="AQ92" s="27">
        <v>5000</v>
      </c>
      <c r="AR92" s="27">
        <v>5000</v>
      </c>
      <c r="AS92" s="27">
        <v>5000</v>
      </c>
      <c r="AT92" s="27">
        <v>5000</v>
      </c>
      <c r="AU92" s="27">
        <v>5000</v>
      </c>
      <c r="AV92" s="27">
        <v>5000</v>
      </c>
      <c r="AW92" s="27">
        <v>5000</v>
      </c>
      <c r="AX92" s="27">
        <v>5000</v>
      </c>
      <c r="AY92" s="27">
        <v>5000</v>
      </c>
      <c r="AZ92" s="27">
        <v>5000</v>
      </c>
      <c r="BA92" s="27">
        <v>5000</v>
      </c>
      <c r="BB92" s="27">
        <v>5000</v>
      </c>
      <c r="BC92" s="27">
        <v>5000</v>
      </c>
      <c r="BD92" s="27">
        <v>5000</v>
      </c>
      <c r="BE92" s="27">
        <v>5000</v>
      </c>
      <c r="BF92" s="27">
        <v>5000</v>
      </c>
      <c r="BG92" s="27">
        <v>5000</v>
      </c>
      <c r="BH92" s="27">
        <v>5000</v>
      </c>
      <c r="BI92" s="27">
        <v>5000</v>
      </c>
      <c r="BJ92" s="27">
        <v>5000</v>
      </c>
      <c r="BK92" s="27">
        <v>5000</v>
      </c>
    </row>
    <row r="93" spans="1:63" ht="12.75" outlineLevel="1">
      <c r="A93" s="33" t="s">
        <v>110</v>
      </c>
      <c r="B93" s="33"/>
      <c r="C93" s="27"/>
      <c r="D93" s="27">
        <v>3000</v>
      </c>
      <c r="E93" s="27">
        <v>3000</v>
      </c>
      <c r="F93" s="27">
        <v>3000</v>
      </c>
      <c r="G93" s="27">
        <v>3000</v>
      </c>
      <c r="H93" s="27">
        <v>3000</v>
      </c>
      <c r="I93" s="27">
        <v>3000</v>
      </c>
      <c r="J93" s="27">
        <v>3000</v>
      </c>
      <c r="K93" s="27">
        <v>3000</v>
      </c>
      <c r="L93" s="27">
        <v>3000</v>
      </c>
      <c r="M93" s="27">
        <v>3000</v>
      </c>
      <c r="N93" s="27">
        <v>3000</v>
      </c>
      <c r="O93" s="27">
        <v>3000</v>
      </c>
      <c r="P93" s="27">
        <v>3000</v>
      </c>
      <c r="Q93" s="27">
        <v>3000</v>
      </c>
      <c r="R93" s="27">
        <v>3000</v>
      </c>
      <c r="S93" s="27">
        <v>3000</v>
      </c>
      <c r="T93" s="27">
        <v>3000</v>
      </c>
      <c r="U93" s="27">
        <v>3000</v>
      </c>
      <c r="V93" s="27">
        <v>3000</v>
      </c>
      <c r="W93" s="27">
        <v>3000</v>
      </c>
      <c r="X93" s="27">
        <v>3000</v>
      </c>
      <c r="Y93" s="27">
        <v>3000</v>
      </c>
      <c r="Z93" s="27">
        <v>3000</v>
      </c>
      <c r="AA93" s="27">
        <v>3000</v>
      </c>
      <c r="AB93" s="27">
        <v>3000</v>
      </c>
      <c r="AC93" s="27">
        <v>3000</v>
      </c>
      <c r="AD93" s="27">
        <v>3000</v>
      </c>
      <c r="AE93" s="27">
        <v>3000</v>
      </c>
      <c r="AF93" s="27">
        <v>3000</v>
      </c>
      <c r="AG93" s="27">
        <v>3000</v>
      </c>
      <c r="AH93" s="27">
        <v>3000</v>
      </c>
      <c r="AI93" s="27">
        <v>3000</v>
      </c>
      <c r="AJ93" s="27">
        <v>3000</v>
      </c>
      <c r="AK93" s="27">
        <v>3000</v>
      </c>
      <c r="AL93" s="27">
        <v>3000</v>
      </c>
      <c r="AM93" s="27">
        <v>3000</v>
      </c>
      <c r="AN93" s="27">
        <v>3000</v>
      </c>
      <c r="AO93" s="27">
        <v>3000</v>
      </c>
      <c r="AP93" s="27">
        <v>3000</v>
      </c>
      <c r="AQ93" s="27">
        <v>3000</v>
      </c>
      <c r="AR93" s="27">
        <v>3000</v>
      </c>
      <c r="AS93" s="27">
        <v>3000</v>
      </c>
      <c r="AT93" s="27">
        <v>3000</v>
      </c>
      <c r="AU93" s="27">
        <v>3000</v>
      </c>
      <c r="AV93" s="27">
        <v>3000</v>
      </c>
      <c r="AW93" s="27">
        <v>3000</v>
      </c>
      <c r="AX93" s="27">
        <v>3000</v>
      </c>
      <c r="AY93" s="27">
        <v>3000</v>
      </c>
      <c r="AZ93" s="27">
        <v>3000</v>
      </c>
      <c r="BA93" s="27">
        <v>3000</v>
      </c>
      <c r="BB93" s="27">
        <v>3000</v>
      </c>
      <c r="BC93" s="27">
        <v>3000</v>
      </c>
      <c r="BD93" s="27">
        <v>3000</v>
      </c>
      <c r="BE93" s="27">
        <v>3000</v>
      </c>
      <c r="BF93" s="27">
        <v>3000</v>
      </c>
      <c r="BG93" s="27">
        <v>3000</v>
      </c>
      <c r="BH93" s="27">
        <v>3000</v>
      </c>
      <c r="BI93" s="27">
        <v>3000</v>
      </c>
      <c r="BJ93" s="27">
        <v>3000</v>
      </c>
      <c r="BK93" s="27">
        <v>3000</v>
      </c>
    </row>
    <row r="94" spans="1:63" ht="12.75" outlineLevel="1">
      <c r="A94" s="33" t="s">
        <v>140</v>
      </c>
      <c r="B94" s="33"/>
      <c r="C94" s="84"/>
      <c r="D94" s="84"/>
      <c r="E94" s="84"/>
      <c r="F94" s="84"/>
      <c r="G94" s="84">
        <v>5000</v>
      </c>
      <c r="H94" s="84"/>
      <c r="I94" s="84"/>
      <c r="J94" s="84"/>
      <c r="K94" s="84"/>
      <c r="L94" s="84"/>
      <c r="M94" s="48">
        <v>4000</v>
      </c>
      <c r="N94" s="84"/>
      <c r="O94" s="84"/>
      <c r="P94" s="84"/>
      <c r="Q94" s="84"/>
      <c r="R94" s="84"/>
      <c r="S94" s="48">
        <v>4000</v>
      </c>
      <c r="T94" s="84"/>
      <c r="U94" s="84"/>
      <c r="V94" s="84"/>
      <c r="W94" s="84"/>
      <c r="X94" s="84"/>
      <c r="Y94" s="84"/>
      <c r="Z94" s="48">
        <v>5000</v>
      </c>
      <c r="AA94" s="84"/>
      <c r="AB94" s="84"/>
      <c r="AC94" s="84"/>
      <c r="AD94" s="84"/>
      <c r="AE94" s="84"/>
      <c r="AF94" s="84"/>
      <c r="AG94" s="84"/>
      <c r="AH94" s="48">
        <v>4000</v>
      </c>
      <c r="AI94" s="84"/>
      <c r="AJ94" s="84"/>
      <c r="AK94" s="84"/>
      <c r="AL94" s="84"/>
      <c r="AM94" s="84"/>
      <c r="AN94" s="84"/>
      <c r="AO94" s="84"/>
      <c r="AP94" s="84">
        <v>4000</v>
      </c>
      <c r="AQ94" s="84"/>
      <c r="AR94" s="84"/>
      <c r="AS94" s="84"/>
      <c r="AT94" s="84"/>
      <c r="AU94" s="84"/>
      <c r="AV94" s="84"/>
      <c r="AW94" s="84"/>
      <c r="AX94" s="84"/>
      <c r="AY94" s="84">
        <v>4000</v>
      </c>
      <c r="AZ94" s="84"/>
      <c r="BA94" s="84"/>
      <c r="BB94" s="84"/>
      <c r="BC94" s="84"/>
      <c r="BD94" s="84"/>
      <c r="BE94" s="84"/>
      <c r="BF94" s="84"/>
      <c r="BG94" s="84">
        <v>4000</v>
      </c>
      <c r="BH94" s="84"/>
      <c r="BI94" s="84"/>
      <c r="BJ94" s="84"/>
      <c r="BK94" s="2"/>
    </row>
    <row r="95" spans="1:63" ht="12.75" outlineLevel="1">
      <c r="A95" s="33" t="s">
        <v>139</v>
      </c>
      <c r="B95" s="33"/>
      <c r="C95" s="84"/>
      <c r="D95" s="84"/>
      <c r="E95" s="48">
        <v>2500</v>
      </c>
      <c r="F95" s="48"/>
      <c r="G95" s="2"/>
      <c r="H95" s="48">
        <v>12000</v>
      </c>
      <c r="I95" s="48"/>
      <c r="J95" s="48">
        <v>3000</v>
      </c>
      <c r="K95" s="48"/>
      <c r="L95" s="48">
        <v>6000</v>
      </c>
      <c r="M95" s="48"/>
      <c r="N95" s="48"/>
      <c r="O95" s="48">
        <v>6000</v>
      </c>
      <c r="P95" s="48"/>
      <c r="Q95" s="2"/>
      <c r="R95" s="48">
        <v>6000</v>
      </c>
      <c r="S95" s="48"/>
      <c r="T95" s="48"/>
      <c r="U95" s="48">
        <v>6000</v>
      </c>
      <c r="V95" s="48"/>
      <c r="W95" s="48"/>
      <c r="X95" s="48">
        <v>6000</v>
      </c>
      <c r="Z95" s="50"/>
      <c r="AA95" s="50">
        <v>6000</v>
      </c>
      <c r="AB95" s="50"/>
      <c r="AC95" s="50"/>
      <c r="AD95" s="50">
        <v>6000</v>
      </c>
      <c r="AE95" s="50"/>
      <c r="AF95" s="50"/>
      <c r="AG95" s="85">
        <v>6000</v>
      </c>
      <c r="AH95" s="50"/>
      <c r="AI95" s="50"/>
      <c r="AJ95" s="50">
        <v>6000</v>
      </c>
      <c r="AK95" s="50"/>
      <c r="AL95" s="50"/>
      <c r="AM95" s="85">
        <v>6000</v>
      </c>
      <c r="AN95" s="50"/>
      <c r="AO95" s="50"/>
      <c r="AP95" s="50">
        <v>6000</v>
      </c>
      <c r="AQ95" s="50"/>
      <c r="AR95" s="50"/>
      <c r="AS95" s="50">
        <v>6000</v>
      </c>
      <c r="AU95" s="50"/>
      <c r="AV95" s="50">
        <v>6000</v>
      </c>
      <c r="AW95" s="50"/>
      <c r="AX95" s="50"/>
      <c r="AY95" s="50">
        <v>6000</v>
      </c>
      <c r="AZ95" s="50"/>
      <c r="BA95" s="50"/>
      <c r="BB95" s="50">
        <v>6000</v>
      </c>
      <c r="BC95" s="50"/>
      <c r="BD95" s="50"/>
      <c r="BE95" s="50">
        <v>6000</v>
      </c>
      <c r="BG95" s="50"/>
      <c r="BH95" s="50">
        <v>6000</v>
      </c>
      <c r="BI95" s="50"/>
      <c r="BJ95" s="50"/>
      <c r="BK95" s="2"/>
    </row>
    <row r="96" spans="1:63" ht="12.75">
      <c r="A96" s="29" t="s">
        <v>157</v>
      </c>
      <c r="B96" s="33"/>
      <c r="C96" s="86">
        <f aca="true" t="shared" si="34" ref="C96:AH96">SUM(C91:C95)</f>
        <v>10000</v>
      </c>
      <c r="D96" s="86">
        <f t="shared" si="34"/>
        <v>13000</v>
      </c>
      <c r="E96" s="86">
        <f t="shared" si="34"/>
        <v>15500</v>
      </c>
      <c r="F96" s="86">
        <f t="shared" si="34"/>
        <v>18000</v>
      </c>
      <c r="G96" s="86">
        <f t="shared" si="34"/>
        <v>13000</v>
      </c>
      <c r="H96" s="86">
        <f t="shared" si="34"/>
        <v>20000</v>
      </c>
      <c r="I96" s="86">
        <f t="shared" si="34"/>
        <v>8000</v>
      </c>
      <c r="J96" s="86">
        <f t="shared" si="34"/>
        <v>11000</v>
      </c>
      <c r="K96" s="86">
        <f t="shared" si="34"/>
        <v>8000</v>
      </c>
      <c r="L96" s="86">
        <f t="shared" si="34"/>
        <v>14000</v>
      </c>
      <c r="M96" s="86">
        <f t="shared" si="34"/>
        <v>12000</v>
      </c>
      <c r="N96" s="86">
        <f t="shared" si="34"/>
        <v>8000</v>
      </c>
      <c r="O96" s="86">
        <f t="shared" si="34"/>
        <v>14000</v>
      </c>
      <c r="P96" s="86">
        <f t="shared" si="34"/>
        <v>8000</v>
      </c>
      <c r="Q96" s="86">
        <f t="shared" si="34"/>
        <v>8000</v>
      </c>
      <c r="R96" s="86">
        <f t="shared" si="34"/>
        <v>14000</v>
      </c>
      <c r="S96" s="86">
        <f t="shared" si="34"/>
        <v>12000</v>
      </c>
      <c r="T96" s="86">
        <f t="shared" si="34"/>
        <v>8000</v>
      </c>
      <c r="U96" s="86">
        <f t="shared" si="34"/>
        <v>14000</v>
      </c>
      <c r="V96" s="86">
        <f t="shared" si="34"/>
        <v>8000</v>
      </c>
      <c r="W96" s="86">
        <f t="shared" si="34"/>
        <v>8000</v>
      </c>
      <c r="X96" s="86">
        <f t="shared" si="34"/>
        <v>14000</v>
      </c>
      <c r="Y96" s="86">
        <f t="shared" si="34"/>
        <v>8000</v>
      </c>
      <c r="Z96" s="86">
        <f t="shared" si="34"/>
        <v>13000</v>
      </c>
      <c r="AA96" s="86">
        <f t="shared" si="34"/>
        <v>14000</v>
      </c>
      <c r="AB96" s="86">
        <f t="shared" si="34"/>
        <v>8000</v>
      </c>
      <c r="AC96" s="86">
        <f t="shared" si="34"/>
        <v>8000</v>
      </c>
      <c r="AD96" s="86">
        <f t="shared" si="34"/>
        <v>14000</v>
      </c>
      <c r="AE96" s="86">
        <f t="shared" si="34"/>
        <v>8000</v>
      </c>
      <c r="AF96" s="86">
        <f t="shared" si="34"/>
        <v>8000</v>
      </c>
      <c r="AG96" s="86">
        <f t="shared" si="34"/>
        <v>14000</v>
      </c>
      <c r="AH96" s="86">
        <f t="shared" si="34"/>
        <v>12000</v>
      </c>
      <c r="AI96" s="86">
        <f aca="true" t="shared" si="35" ref="AI96:BK96">SUM(AI91:AI95)</f>
        <v>8000</v>
      </c>
      <c r="AJ96" s="86">
        <f t="shared" si="35"/>
        <v>14000</v>
      </c>
      <c r="AK96" s="86">
        <f t="shared" si="35"/>
        <v>8000</v>
      </c>
      <c r="AL96" s="86">
        <f t="shared" si="35"/>
        <v>8000</v>
      </c>
      <c r="AM96" s="86">
        <f t="shared" si="35"/>
        <v>14000</v>
      </c>
      <c r="AN96" s="86">
        <f t="shared" si="35"/>
        <v>8000</v>
      </c>
      <c r="AO96" s="86">
        <f t="shared" si="35"/>
        <v>8000</v>
      </c>
      <c r="AP96" s="86">
        <f t="shared" si="35"/>
        <v>18000</v>
      </c>
      <c r="AQ96" s="86">
        <f t="shared" si="35"/>
        <v>8000</v>
      </c>
      <c r="AR96" s="86">
        <f t="shared" si="35"/>
        <v>8000</v>
      </c>
      <c r="AS96" s="86">
        <f t="shared" si="35"/>
        <v>14000</v>
      </c>
      <c r="AT96" s="86">
        <f t="shared" si="35"/>
        <v>8000</v>
      </c>
      <c r="AU96" s="86">
        <f t="shared" si="35"/>
        <v>8000</v>
      </c>
      <c r="AV96" s="86">
        <f t="shared" si="35"/>
        <v>14000</v>
      </c>
      <c r="AW96" s="86">
        <f t="shared" si="35"/>
        <v>8000</v>
      </c>
      <c r="AX96" s="86">
        <f t="shared" si="35"/>
        <v>8000</v>
      </c>
      <c r="AY96" s="86">
        <f t="shared" si="35"/>
        <v>18000</v>
      </c>
      <c r="AZ96" s="86">
        <f t="shared" si="35"/>
        <v>8000</v>
      </c>
      <c r="BA96" s="86">
        <f t="shared" si="35"/>
        <v>8000</v>
      </c>
      <c r="BB96" s="86">
        <f t="shared" si="35"/>
        <v>14000</v>
      </c>
      <c r="BC96" s="86">
        <f t="shared" si="35"/>
        <v>8000</v>
      </c>
      <c r="BD96" s="86">
        <f t="shared" si="35"/>
        <v>8000</v>
      </c>
      <c r="BE96" s="86">
        <f t="shared" si="35"/>
        <v>14000</v>
      </c>
      <c r="BF96" s="86">
        <f t="shared" si="35"/>
        <v>8000</v>
      </c>
      <c r="BG96" s="86">
        <f t="shared" si="35"/>
        <v>12000</v>
      </c>
      <c r="BH96" s="86">
        <f t="shared" si="35"/>
        <v>14000</v>
      </c>
      <c r="BI96" s="86">
        <f t="shared" si="35"/>
        <v>8000</v>
      </c>
      <c r="BJ96" s="86">
        <f t="shared" si="35"/>
        <v>8000</v>
      </c>
      <c r="BK96" s="86">
        <f t="shared" si="35"/>
        <v>8000</v>
      </c>
    </row>
    <row r="97" spans="1:62" ht="12.75">
      <c r="A97" s="33"/>
      <c r="B97" s="33"/>
      <c r="C97" s="33"/>
      <c r="D97" s="33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12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</row>
    <row r="98" spans="1:62" s="11" customFormat="1" ht="12.75">
      <c r="A98" s="33" t="s">
        <v>128</v>
      </c>
      <c r="B98" s="33"/>
      <c r="C98" s="33"/>
      <c r="D98" s="33"/>
      <c r="E98" s="27"/>
      <c r="F98" s="27">
        <v>10000</v>
      </c>
      <c r="G98" s="27"/>
      <c r="H98" s="27"/>
      <c r="I98" s="27">
        <v>10000</v>
      </c>
      <c r="J98" s="27"/>
      <c r="K98" s="27"/>
      <c r="L98" s="27">
        <v>10000</v>
      </c>
      <c r="M98" s="27"/>
      <c r="N98" s="27"/>
      <c r="O98" s="27">
        <v>10000</v>
      </c>
      <c r="P98" s="33"/>
      <c r="Q98" s="27"/>
      <c r="R98" s="27">
        <v>10000</v>
      </c>
      <c r="S98" s="27"/>
      <c r="T98" s="27"/>
      <c r="U98" s="27">
        <v>10000</v>
      </c>
      <c r="V98" s="27"/>
      <c r="W98" s="27"/>
      <c r="X98" s="27">
        <v>10000</v>
      </c>
      <c r="Y98" s="27"/>
      <c r="Z98" s="27"/>
      <c r="AA98" s="27">
        <v>10000</v>
      </c>
      <c r="AB98" s="33"/>
      <c r="AC98" s="27"/>
      <c r="AD98" s="27">
        <v>10000</v>
      </c>
      <c r="AE98" s="27"/>
      <c r="AF98" s="27"/>
      <c r="AG98" s="27">
        <v>10000</v>
      </c>
      <c r="AH98" s="27"/>
      <c r="AI98" s="27"/>
      <c r="AJ98" s="27">
        <v>10000</v>
      </c>
      <c r="AK98" s="27"/>
      <c r="AL98" s="27"/>
      <c r="AM98" s="27">
        <v>10000</v>
      </c>
      <c r="AN98" s="33"/>
      <c r="AO98" s="27"/>
      <c r="AP98" s="27">
        <v>10000</v>
      </c>
      <c r="AQ98" s="27"/>
      <c r="AR98" s="27"/>
      <c r="AS98" s="27">
        <v>10000</v>
      </c>
      <c r="AT98" s="27"/>
      <c r="AU98" s="27"/>
      <c r="AV98" s="27">
        <v>10000</v>
      </c>
      <c r="AW98" s="27"/>
      <c r="AX98" s="27"/>
      <c r="AY98" s="27">
        <v>10000</v>
      </c>
      <c r="AZ98" s="33"/>
      <c r="BA98" s="27"/>
      <c r="BB98" s="27">
        <v>10000</v>
      </c>
      <c r="BC98" s="27"/>
      <c r="BD98" s="27"/>
      <c r="BE98" s="27">
        <v>10000</v>
      </c>
      <c r="BF98" s="27"/>
      <c r="BG98" s="27"/>
      <c r="BH98" s="27">
        <v>10000</v>
      </c>
      <c r="BI98" s="27"/>
      <c r="BJ98" s="27"/>
    </row>
    <row r="99" spans="1:63" ht="12.75">
      <c r="A99" s="33" t="s">
        <v>108</v>
      </c>
      <c r="B99" s="33"/>
      <c r="C99" s="33"/>
      <c r="D99" s="33">
        <v>1500</v>
      </c>
      <c r="E99" s="33">
        <v>1500</v>
      </c>
      <c r="F99" s="33">
        <v>1500</v>
      </c>
      <c r="G99" s="33">
        <v>1500</v>
      </c>
      <c r="H99" s="33">
        <v>1500</v>
      </c>
      <c r="I99" s="33">
        <v>1500</v>
      </c>
      <c r="J99" s="33">
        <v>1500</v>
      </c>
      <c r="K99" s="33">
        <v>1500</v>
      </c>
      <c r="L99" s="33">
        <v>1500</v>
      </c>
      <c r="M99" s="33">
        <v>1500</v>
      </c>
      <c r="N99" s="33">
        <v>1500</v>
      </c>
      <c r="O99" s="33">
        <v>1500</v>
      </c>
      <c r="P99" s="33">
        <v>1500</v>
      </c>
      <c r="Q99" s="33">
        <v>1500</v>
      </c>
      <c r="R99" s="33">
        <v>1500</v>
      </c>
      <c r="S99" s="33">
        <v>1500</v>
      </c>
      <c r="T99" s="33">
        <v>1500</v>
      </c>
      <c r="U99" s="33">
        <v>1500</v>
      </c>
      <c r="V99" s="33">
        <v>1500</v>
      </c>
      <c r="W99" s="33">
        <v>1500</v>
      </c>
      <c r="X99" s="33">
        <v>1500</v>
      </c>
      <c r="Y99" s="33">
        <v>1500</v>
      </c>
      <c r="Z99" s="33">
        <v>1500</v>
      </c>
      <c r="AA99" s="33">
        <v>1500</v>
      </c>
      <c r="AB99" s="33">
        <v>1500</v>
      </c>
      <c r="AC99" s="33">
        <v>1500</v>
      </c>
      <c r="AD99" s="33">
        <v>1500</v>
      </c>
      <c r="AE99" s="33">
        <v>1500</v>
      </c>
      <c r="AF99" s="33">
        <v>1500</v>
      </c>
      <c r="AG99" s="33">
        <v>1500</v>
      </c>
      <c r="AH99" s="33">
        <v>1500</v>
      </c>
      <c r="AI99" s="33">
        <v>1500</v>
      </c>
      <c r="AJ99" s="33">
        <v>1500</v>
      </c>
      <c r="AK99" s="33">
        <v>1500</v>
      </c>
      <c r="AL99" s="33">
        <v>1500</v>
      </c>
      <c r="AM99" s="33">
        <v>1500</v>
      </c>
      <c r="AN99" s="33">
        <v>1500</v>
      </c>
      <c r="AO99" s="33">
        <v>1500</v>
      </c>
      <c r="AP99" s="33">
        <v>1500</v>
      </c>
      <c r="AQ99" s="33">
        <v>1500</v>
      </c>
      <c r="AR99" s="33">
        <v>1500</v>
      </c>
      <c r="AS99" s="33">
        <v>1500</v>
      </c>
      <c r="AT99" s="33">
        <v>1500</v>
      </c>
      <c r="AU99" s="33">
        <v>1500</v>
      </c>
      <c r="AV99" s="33">
        <v>1500</v>
      </c>
      <c r="AW99" s="33">
        <v>1500</v>
      </c>
      <c r="AX99" s="33">
        <v>1500</v>
      </c>
      <c r="AY99" s="33">
        <v>1500</v>
      </c>
      <c r="AZ99" s="33">
        <v>1500</v>
      </c>
      <c r="BA99" s="33">
        <v>1500</v>
      </c>
      <c r="BB99" s="33">
        <v>1500</v>
      </c>
      <c r="BC99" s="33">
        <v>1500</v>
      </c>
      <c r="BD99" s="33">
        <v>1500</v>
      </c>
      <c r="BE99" s="33">
        <v>1500</v>
      </c>
      <c r="BF99" s="33">
        <v>1500</v>
      </c>
      <c r="BG99" s="33">
        <v>1500</v>
      </c>
      <c r="BH99" s="33">
        <v>1500</v>
      </c>
      <c r="BI99" s="33">
        <v>1500</v>
      </c>
      <c r="BJ99" s="33">
        <v>1500</v>
      </c>
      <c r="BK99" s="33">
        <v>1500</v>
      </c>
    </row>
    <row r="100" spans="1:63" ht="12.75">
      <c r="A100" s="33" t="s">
        <v>109</v>
      </c>
      <c r="B100" s="33"/>
      <c r="C100" s="33"/>
      <c r="D100" s="33">
        <v>4000</v>
      </c>
      <c r="E100" s="33">
        <v>4000</v>
      </c>
      <c r="F100" s="33">
        <v>4000</v>
      </c>
      <c r="G100" s="33">
        <v>4000</v>
      </c>
      <c r="H100" s="33">
        <v>4000</v>
      </c>
      <c r="I100" s="33">
        <v>4000</v>
      </c>
      <c r="J100" s="33">
        <v>4000</v>
      </c>
      <c r="K100" s="33">
        <v>4000</v>
      </c>
      <c r="L100" s="33">
        <v>4000</v>
      </c>
      <c r="M100" s="33">
        <v>4000</v>
      </c>
      <c r="N100" s="33">
        <v>4000</v>
      </c>
      <c r="O100" s="33">
        <v>4000</v>
      </c>
      <c r="P100" s="33">
        <v>4000</v>
      </c>
      <c r="Q100" s="33">
        <v>4000</v>
      </c>
      <c r="R100" s="33">
        <v>4000</v>
      </c>
      <c r="S100" s="33">
        <v>4000</v>
      </c>
      <c r="T100" s="33">
        <v>4000</v>
      </c>
      <c r="U100" s="33">
        <v>4000</v>
      </c>
      <c r="V100" s="33">
        <v>4000</v>
      </c>
      <c r="W100" s="33">
        <v>4000</v>
      </c>
      <c r="X100" s="33">
        <v>4000</v>
      </c>
      <c r="Y100" s="33">
        <v>4000</v>
      </c>
      <c r="Z100" s="33">
        <v>4000</v>
      </c>
      <c r="AA100" s="33">
        <v>4000</v>
      </c>
      <c r="AB100" s="33">
        <v>4000</v>
      </c>
      <c r="AC100" s="33">
        <v>4000</v>
      </c>
      <c r="AD100" s="33">
        <v>4000</v>
      </c>
      <c r="AE100" s="33">
        <v>4000</v>
      </c>
      <c r="AF100" s="33">
        <v>4000</v>
      </c>
      <c r="AG100" s="33">
        <v>4000</v>
      </c>
      <c r="AH100" s="33">
        <v>4000</v>
      </c>
      <c r="AI100" s="33">
        <v>4000</v>
      </c>
      <c r="AJ100" s="33">
        <v>4000</v>
      </c>
      <c r="AK100" s="33">
        <v>4000</v>
      </c>
      <c r="AL100" s="33">
        <v>4000</v>
      </c>
      <c r="AM100" s="33">
        <v>4000</v>
      </c>
      <c r="AN100" s="33">
        <v>4000</v>
      </c>
      <c r="AO100" s="33">
        <v>4000</v>
      </c>
      <c r="AP100" s="33">
        <v>4000</v>
      </c>
      <c r="AQ100" s="33">
        <v>4000</v>
      </c>
      <c r="AR100" s="33">
        <v>4000</v>
      </c>
      <c r="AS100" s="33">
        <v>4000</v>
      </c>
      <c r="AT100" s="33">
        <v>4000</v>
      </c>
      <c r="AU100" s="33">
        <v>4000</v>
      </c>
      <c r="AV100" s="33">
        <v>4000</v>
      </c>
      <c r="AW100" s="33">
        <v>4000</v>
      </c>
      <c r="AX100" s="33">
        <v>4000</v>
      </c>
      <c r="AY100" s="33">
        <v>4000</v>
      </c>
      <c r="AZ100" s="33">
        <v>4000</v>
      </c>
      <c r="BA100" s="33">
        <v>4000</v>
      </c>
      <c r="BB100" s="33">
        <v>4000</v>
      </c>
      <c r="BC100" s="33">
        <v>4000</v>
      </c>
      <c r="BD100" s="33">
        <v>4000</v>
      </c>
      <c r="BE100" s="33">
        <v>4000</v>
      </c>
      <c r="BF100" s="33">
        <v>4000</v>
      </c>
      <c r="BG100" s="33">
        <v>4000</v>
      </c>
      <c r="BH100" s="33">
        <v>4000</v>
      </c>
      <c r="BI100" s="33">
        <v>4000</v>
      </c>
      <c r="BJ100" s="33">
        <v>4000</v>
      </c>
      <c r="BK100" s="33">
        <v>4000</v>
      </c>
    </row>
    <row r="101" spans="1:64" ht="12.75">
      <c r="A101" s="29" t="s">
        <v>136</v>
      </c>
      <c r="B101" s="33"/>
      <c r="C101" s="46">
        <f>C96+C98+C99+C100</f>
        <v>10000</v>
      </c>
      <c r="D101" s="46">
        <f>D96+D98+D99+D100</f>
        <v>18500</v>
      </c>
      <c r="E101" s="46">
        <f aca="true" t="shared" si="36" ref="E101:BK101">E96+E98+E99+E100</f>
        <v>21000</v>
      </c>
      <c r="F101" s="46">
        <f t="shared" si="36"/>
        <v>33500</v>
      </c>
      <c r="G101" s="46">
        <f t="shared" si="36"/>
        <v>18500</v>
      </c>
      <c r="H101" s="46">
        <f t="shared" si="36"/>
        <v>25500</v>
      </c>
      <c r="I101" s="46">
        <f t="shared" si="36"/>
        <v>23500</v>
      </c>
      <c r="J101" s="46">
        <f t="shared" si="36"/>
        <v>16500</v>
      </c>
      <c r="K101" s="46">
        <f t="shared" si="36"/>
        <v>13500</v>
      </c>
      <c r="L101" s="46">
        <f t="shared" si="36"/>
        <v>29500</v>
      </c>
      <c r="M101" s="46">
        <f t="shared" si="36"/>
        <v>17500</v>
      </c>
      <c r="N101" s="46">
        <f t="shared" si="36"/>
        <v>13500</v>
      </c>
      <c r="O101" s="46">
        <f t="shared" si="36"/>
        <v>29500</v>
      </c>
      <c r="P101" s="46">
        <f t="shared" si="36"/>
        <v>13500</v>
      </c>
      <c r="Q101" s="46">
        <f t="shared" si="36"/>
        <v>13500</v>
      </c>
      <c r="R101" s="46">
        <f t="shared" si="36"/>
        <v>29500</v>
      </c>
      <c r="S101" s="46">
        <f t="shared" si="36"/>
        <v>17500</v>
      </c>
      <c r="T101" s="46">
        <f t="shared" si="36"/>
        <v>13500</v>
      </c>
      <c r="U101" s="46">
        <f t="shared" si="36"/>
        <v>29500</v>
      </c>
      <c r="V101" s="46">
        <f t="shared" si="36"/>
        <v>13500</v>
      </c>
      <c r="W101" s="46">
        <f t="shared" si="36"/>
        <v>13500</v>
      </c>
      <c r="X101" s="46">
        <f t="shared" si="36"/>
        <v>29500</v>
      </c>
      <c r="Y101" s="46">
        <f t="shared" si="36"/>
        <v>13500</v>
      </c>
      <c r="Z101" s="46">
        <f t="shared" si="36"/>
        <v>18500</v>
      </c>
      <c r="AA101" s="46">
        <f t="shared" si="36"/>
        <v>29500</v>
      </c>
      <c r="AB101" s="46">
        <f t="shared" si="36"/>
        <v>13500</v>
      </c>
      <c r="AC101" s="46">
        <f t="shared" si="36"/>
        <v>13500</v>
      </c>
      <c r="AD101" s="46">
        <f t="shared" si="36"/>
        <v>29500</v>
      </c>
      <c r="AE101" s="46">
        <f t="shared" si="36"/>
        <v>13500</v>
      </c>
      <c r="AF101" s="46">
        <f t="shared" si="36"/>
        <v>13500</v>
      </c>
      <c r="AG101" s="46">
        <f t="shared" si="36"/>
        <v>29500</v>
      </c>
      <c r="AH101" s="46">
        <f t="shared" si="36"/>
        <v>17500</v>
      </c>
      <c r="AI101" s="46">
        <f t="shared" si="36"/>
        <v>13500</v>
      </c>
      <c r="AJ101" s="46">
        <f t="shared" si="36"/>
        <v>29500</v>
      </c>
      <c r="AK101" s="46">
        <f t="shared" si="36"/>
        <v>13500</v>
      </c>
      <c r="AL101" s="46">
        <f t="shared" si="36"/>
        <v>13500</v>
      </c>
      <c r="AM101" s="46">
        <f t="shared" si="36"/>
        <v>29500</v>
      </c>
      <c r="AN101" s="46">
        <f t="shared" si="36"/>
        <v>13500</v>
      </c>
      <c r="AO101" s="46">
        <f t="shared" si="36"/>
        <v>13500</v>
      </c>
      <c r="AP101" s="46">
        <f t="shared" si="36"/>
        <v>33500</v>
      </c>
      <c r="AQ101" s="46">
        <f t="shared" si="36"/>
        <v>13500</v>
      </c>
      <c r="AR101" s="46">
        <f t="shared" si="36"/>
        <v>13500</v>
      </c>
      <c r="AS101" s="46">
        <f t="shared" si="36"/>
        <v>29500</v>
      </c>
      <c r="AT101" s="46">
        <f t="shared" si="36"/>
        <v>13500</v>
      </c>
      <c r="AU101" s="46">
        <f t="shared" si="36"/>
        <v>13500</v>
      </c>
      <c r="AV101" s="46">
        <f t="shared" si="36"/>
        <v>29500</v>
      </c>
      <c r="AW101" s="46">
        <f t="shared" si="36"/>
        <v>13500</v>
      </c>
      <c r="AX101" s="46">
        <f t="shared" si="36"/>
        <v>13500</v>
      </c>
      <c r="AY101" s="46">
        <f t="shared" si="36"/>
        <v>33500</v>
      </c>
      <c r="AZ101" s="46">
        <f t="shared" si="36"/>
        <v>13500</v>
      </c>
      <c r="BA101" s="46">
        <f t="shared" si="36"/>
        <v>13500</v>
      </c>
      <c r="BB101" s="46">
        <f t="shared" si="36"/>
        <v>29500</v>
      </c>
      <c r="BC101" s="46">
        <f t="shared" si="36"/>
        <v>13500</v>
      </c>
      <c r="BD101" s="46">
        <f t="shared" si="36"/>
        <v>13500</v>
      </c>
      <c r="BE101" s="46">
        <f t="shared" si="36"/>
        <v>29500</v>
      </c>
      <c r="BF101" s="46">
        <f t="shared" si="36"/>
        <v>13500</v>
      </c>
      <c r="BG101" s="46">
        <f t="shared" si="36"/>
        <v>17500</v>
      </c>
      <c r="BH101" s="46">
        <f t="shared" si="36"/>
        <v>29500</v>
      </c>
      <c r="BI101" s="46">
        <f t="shared" si="36"/>
        <v>13500</v>
      </c>
      <c r="BJ101" s="46">
        <f t="shared" si="36"/>
        <v>13500</v>
      </c>
      <c r="BK101" s="46">
        <f t="shared" si="36"/>
        <v>13500</v>
      </c>
      <c r="BL101" s="88">
        <f>SUM(D101:BK101)</f>
        <v>1173500</v>
      </c>
    </row>
    <row r="102" spans="1:62" ht="12.75">
      <c r="A102" s="44"/>
      <c r="B102" s="33"/>
      <c r="C102" s="33"/>
      <c r="D102" s="33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12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</row>
    <row r="103" spans="1:62" ht="12.75">
      <c r="A103" s="2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</row>
    <row r="104" spans="1:62" ht="15">
      <c r="A104" s="90" t="s">
        <v>158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</row>
    <row r="105" spans="1:63" ht="12.75" hidden="1" outlineLevel="1">
      <c r="A105" s="25" t="s">
        <v>142</v>
      </c>
      <c r="B105" s="27">
        <v>125000</v>
      </c>
      <c r="C105" s="27">
        <f>B105/4</f>
        <v>31250</v>
      </c>
      <c r="D105" s="14">
        <f>$B105/12</f>
        <v>10416.666666666666</v>
      </c>
      <c r="E105" s="14">
        <f>$B105/12</f>
        <v>10416.666666666666</v>
      </c>
      <c r="F105" s="28">
        <f>$B105/12</f>
        <v>10416.666666666666</v>
      </c>
      <c r="G105" s="28">
        <f>$B105/12</f>
        <v>10416.666666666666</v>
      </c>
      <c r="H105" s="28">
        <f aca="true" t="shared" si="37" ref="H105:BK108">$B105/12</f>
        <v>10416.666666666666</v>
      </c>
      <c r="I105" s="28">
        <f t="shared" si="37"/>
        <v>10416.666666666666</v>
      </c>
      <c r="J105" s="28">
        <f t="shared" si="37"/>
        <v>10416.666666666666</v>
      </c>
      <c r="K105" s="28">
        <f t="shared" si="37"/>
        <v>10416.666666666666</v>
      </c>
      <c r="L105" s="28">
        <f t="shared" si="37"/>
        <v>10416.666666666666</v>
      </c>
      <c r="M105" s="28">
        <f t="shared" si="37"/>
        <v>10416.666666666666</v>
      </c>
      <c r="N105" s="28">
        <f t="shared" si="37"/>
        <v>10416.666666666666</v>
      </c>
      <c r="O105" s="28">
        <f t="shared" si="37"/>
        <v>10416.666666666666</v>
      </c>
      <c r="P105" s="28">
        <f t="shared" si="37"/>
        <v>10416.666666666666</v>
      </c>
      <c r="Q105" s="28">
        <f t="shared" si="37"/>
        <v>10416.666666666666</v>
      </c>
      <c r="R105" s="28">
        <f t="shared" si="37"/>
        <v>10416.666666666666</v>
      </c>
      <c r="S105" s="28">
        <f t="shared" si="37"/>
        <v>10416.666666666666</v>
      </c>
      <c r="T105" s="28">
        <f t="shared" si="37"/>
        <v>10416.666666666666</v>
      </c>
      <c r="U105" s="28">
        <f t="shared" si="37"/>
        <v>10416.666666666666</v>
      </c>
      <c r="V105" s="28">
        <f t="shared" si="37"/>
        <v>10416.666666666666</v>
      </c>
      <c r="W105" s="28">
        <f t="shared" si="37"/>
        <v>10416.666666666666</v>
      </c>
      <c r="X105" s="28">
        <f t="shared" si="37"/>
        <v>10416.666666666666</v>
      </c>
      <c r="Y105" s="28">
        <f t="shared" si="37"/>
        <v>10416.666666666666</v>
      </c>
      <c r="Z105" s="28">
        <f t="shared" si="37"/>
        <v>10416.666666666666</v>
      </c>
      <c r="AA105" s="28">
        <f t="shared" si="37"/>
        <v>10416.666666666666</v>
      </c>
      <c r="AB105" s="28">
        <f t="shared" si="37"/>
        <v>10416.666666666666</v>
      </c>
      <c r="AC105" s="28">
        <f t="shared" si="37"/>
        <v>10416.666666666666</v>
      </c>
      <c r="AD105" s="28">
        <f t="shared" si="37"/>
        <v>10416.666666666666</v>
      </c>
      <c r="AE105" s="28">
        <f t="shared" si="37"/>
        <v>10416.666666666666</v>
      </c>
      <c r="AF105" s="28">
        <f t="shared" si="37"/>
        <v>10416.666666666666</v>
      </c>
      <c r="AG105" s="28">
        <f t="shared" si="37"/>
        <v>10416.666666666666</v>
      </c>
      <c r="AH105" s="28">
        <f t="shared" si="37"/>
        <v>10416.666666666666</v>
      </c>
      <c r="AI105" s="28">
        <f t="shared" si="37"/>
        <v>10416.666666666666</v>
      </c>
      <c r="AJ105" s="28">
        <f t="shared" si="37"/>
        <v>10416.666666666666</v>
      </c>
      <c r="AK105" s="28">
        <f t="shared" si="37"/>
        <v>10416.666666666666</v>
      </c>
      <c r="AL105" s="28">
        <f t="shared" si="37"/>
        <v>10416.666666666666</v>
      </c>
      <c r="AM105" s="28">
        <f t="shared" si="37"/>
        <v>10416.666666666666</v>
      </c>
      <c r="AN105" s="28">
        <f t="shared" si="37"/>
        <v>10416.666666666666</v>
      </c>
      <c r="AO105" s="28">
        <f t="shared" si="37"/>
        <v>10416.666666666666</v>
      </c>
      <c r="AP105" s="28">
        <f t="shared" si="37"/>
        <v>10416.666666666666</v>
      </c>
      <c r="AQ105" s="28">
        <f t="shared" si="37"/>
        <v>10416.666666666666</v>
      </c>
      <c r="AR105" s="28">
        <f t="shared" si="37"/>
        <v>10416.666666666666</v>
      </c>
      <c r="AS105" s="28">
        <f t="shared" si="37"/>
        <v>10416.666666666666</v>
      </c>
      <c r="AT105" s="28">
        <f t="shared" si="37"/>
        <v>10416.666666666666</v>
      </c>
      <c r="AU105" s="28">
        <f t="shared" si="37"/>
        <v>10416.666666666666</v>
      </c>
      <c r="AV105" s="28">
        <f t="shared" si="37"/>
        <v>10416.666666666666</v>
      </c>
      <c r="AW105" s="28">
        <f t="shared" si="37"/>
        <v>10416.666666666666</v>
      </c>
      <c r="AX105" s="28">
        <f t="shared" si="37"/>
        <v>10416.666666666666</v>
      </c>
      <c r="AY105" s="28">
        <f t="shared" si="37"/>
        <v>10416.666666666666</v>
      </c>
      <c r="AZ105" s="28">
        <f t="shared" si="37"/>
        <v>10416.666666666666</v>
      </c>
      <c r="BA105" s="28">
        <f t="shared" si="37"/>
        <v>10416.666666666666</v>
      </c>
      <c r="BB105" s="28">
        <f t="shared" si="37"/>
        <v>10416.666666666666</v>
      </c>
      <c r="BC105" s="28">
        <f t="shared" si="37"/>
        <v>10416.666666666666</v>
      </c>
      <c r="BD105" s="28">
        <f t="shared" si="37"/>
        <v>10416.666666666666</v>
      </c>
      <c r="BE105" s="28">
        <f t="shared" si="37"/>
        <v>10416.666666666666</v>
      </c>
      <c r="BF105" s="28">
        <f t="shared" si="37"/>
        <v>10416.666666666666</v>
      </c>
      <c r="BG105" s="28">
        <f t="shared" si="37"/>
        <v>10416.666666666666</v>
      </c>
      <c r="BH105" s="28">
        <f t="shared" si="37"/>
        <v>10416.666666666666</v>
      </c>
      <c r="BI105" s="28">
        <f t="shared" si="37"/>
        <v>10416.666666666666</v>
      </c>
      <c r="BJ105" s="28">
        <f t="shared" si="37"/>
        <v>10416.666666666666</v>
      </c>
      <c r="BK105" s="28">
        <f t="shared" si="37"/>
        <v>10416.666666666666</v>
      </c>
    </row>
    <row r="106" spans="1:63" ht="12.75" hidden="1" outlineLevel="1">
      <c r="A106" s="25" t="s">
        <v>121</v>
      </c>
      <c r="B106" s="43">
        <v>100000</v>
      </c>
      <c r="C106" s="43"/>
      <c r="D106" s="15"/>
      <c r="E106" s="27"/>
      <c r="F106" s="27"/>
      <c r="G106" s="28">
        <f aca="true" t="shared" si="38" ref="G106:V106">$B106/12</f>
        <v>8333.333333333334</v>
      </c>
      <c r="H106" s="28">
        <f t="shared" si="38"/>
        <v>8333.333333333334</v>
      </c>
      <c r="I106" s="28">
        <f t="shared" si="38"/>
        <v>8333.333333333334</v>
      </c>
      <c r="J106" s="28">
        <f t="shared" si="38"/>
        <v>8333.333333333334</v>
      </c>
      <c r="K106" s="28">
        <f t="shared" si="38"/>
        <v>8333.333333333334</v>
      </c>
      <c r="L106" s="28">
        <f t="shared" si="38"/>
        <v>8333.333333333334</v>
      </c>
      <c r="M106" s="28">
        <f t="shared" si="38"/>
        <v>8333.333333333334</v>
      </c>
      <c r="N106" s="28">
        <f t="shared" si="38"/>
        <v>8333.333333333334</v>
      </c>
      <c r="O106" s="28">
        <f t="shared" si="38"/>
        <v>8333.333333333334</v>
      </c>
      <c r="P106" s="28">
        <f t="shared" si="38"/>
        <v>8333.333333333334</v>
      </c>
      <c r="Q106" s="28">
        <f t="shared" si="38"/>
        <v>8333.333333333334</v>
      </c>
      <c r="R106" s="28">
        <f t="shared" si="38"/>
        <v>8333.333333333334</v>
      </c>
      <c r="S106" s="28">
        <f t="shared" si="38"/>
        <v>8333.333333333334</v>
      </c>
      <c r="T106" s="28">
        <f t="shared" si="38"/>
        <v>8333.333333333334</v>
      </c>
      <c r="U106" s="28">
        <f t="shared" si="38"/>
        <v>8333.333333333334</v>
      </c>
      <c r="V106" s="28">
        <f t="shared" si="38"/>
        <v>8333.333333333334</v>
      </c>
      <c r="W106" s="28">
        <f t="shared" si="37"/>
        <v>8333.333333333334</v>
      </c>
      <c r="X106" s="28">
        <f t="shared" si="37"/>
        <v>8333.333333333334</v>
      </c>
      <c r="Y106" s="28">
        <f t="shared" si="37"/>
        <v>8333.333333333334</v>
      </c>
      <c r="Z106" s="28">
        <f t="shared" si="37"/>
        <v>8333.333333333334</v>
      </c>
      <c r="AA106" s="28">
        <f t="shared" si="37"/>
        <v>8333.333333333334</v>
      </c>
      <c r="AB106" s="28">
        <f t="shared" si="37"/>
        <v>8333.333333333334</v>
      </c>
      <c r="AC106" s="28">
        <f t="shared" si="37"/>
        <v>8333.333333333334</v>
      </c>
      <c r="AD106" s="28">
        <f t="shared" si="37"/>
        <v>8333.333333333334</v>
      </c>
      <c r="AE106" s="28">
        <f t="shared" si="37"/>
        <v>8333.333333333334</v>
      </c>
      <c r="AF106" s="28">
        <f t="shared" si="37"/>
        <v>8333.333333333334</v>
      </c>
      <c r="AG106" s="28">
        <f t="shared" si="37"/>
        <v>8333.333333333334</v>
      </c>
      <c r="AH106" s="28">
        <f t="shared" si="37"/>
        <v>8333.333333333334</v>
      </c>
      <c r="AI106" s="28">
        <f t="shared" si="37"/>
        <v>8333.333333333334</v>
      </c>
      <c r="AJ106" s="28">
        <f t="shared" si="37"/>
        <v>8333.333333333334</v>
      </c>
      <c r="AK106" s="28">
        <f t="shared" si="37"/>
        <v>8333.333333333334</v>
      </c>
      <c r="AL106" s="28">
        <f t="shared" si="37"/>
        <v>8333.333333333334</v>
      </c>
      <c r="AM106" s="28">
        <f t="shared" si="37"/>
        <v>8333.333333333334</v>
      </c>
      <c r="AN106" s="28">
        <f t="shared" si="37"/>
        <v>8333.333333333334</v>
      </c>
      <c r="AO106" s="28">
        <f t="shared" si="37"/>
        <v>8333.333333333334</v>
      </c>
      <c r="AP106" s="28">
        <f t="shared" si="37"/>
        <v>8333.333333333334</v>
      </c>
      <c r="AQ106" s="28">
        <f t="shared" si="37"/>
        <v>8333.333333333334</v>
      </c>
      <c r="AR106" s="28">
        <f t="shared" si="37"/>
        <v>8333.333333333334</v>
      </c>
      <c r="AS106" s="28">
        <f t="shared" si="37"/>
        <v>8333.333333333334</v>
      </c>
      <c r="AT106" s="28">
        <f t="shared" si="37"/>
        <v>8333.333333333334</v>
      </c>
      <c r="AU106" s="28">
        <f t="shared" si="37"/>
        <v>8333.333333333334</v>
      </c>
      <c r="AV106" s="28">
        <f t="shared" si="37"/>
        <v>8333.333333333334</v>
      </c>
      <c r="AW106" s="28">
        <f t="shared" si="37"/>
        <v>8333.333333333334</v>
      </c>
      <c r="AX106" s="28">
        <f t="shared" si="37"/>
        <v>8333.333333333334</v>
      </c>
      <c r="AY106" s="28">
        <f t="shared" si="37"/>
        <v>8333.333333333334</v>
      </c>
      <c r="AZ106" s="28">
        <f t="shared" si="37"/>
        <v>8333.333333333334</v>
      </c>
      <c r="BA106" s="28">
        <f t="shared" si="37"/>
        <v>8333.333333333334</v>
      </c>
      <c r="BB106" s="28">
        <f t="shared" si="37"/>
        <v>8333.333333333334</v>
      </c>
      <c r="BC106" s="28">
        <f t="shared" si="37"/>
        <v>8333.333333333334</v>
      </c>
      <c r="BD106" s="28">
        <f t="shared" si="37"/>
        <v>8333.333333333334</v>
      </c>
      <c r="BE106" s="28">
        <f t="shared" si="37"/>
        <v>8333.333333333334</v>
      </c>
      <c r="BF106" s="28">
        <f t="shared" si="37"/>
        <v>8333.333333333334</v>
      </c>
      <c r="BG106" s="28">
        <f t="shared" si="37"/>
        <v>8333.333333333334</v>
      </c>
      <c r="BH106" s="28">
        <f t="shared" si="37"/>
        <v>8333.333333333334</v>
      </c>
      <c r="BI106" s="28">
        <f t="shared" si="37"/>
        <v>8333.333333333334</v>
      </c>
      <c r="BJ106" s="28">
        <f t="shared" si="37"/>
        <v>8333.333333333334</v>
      </c>
      <c r="BK106" s="28">
        <f t="shared" si="37"/>
        <v>8333.333333333334</v>
      </c>
    </row>
    <row r="107" spans="1:63" ht="12.75" hidden="1" outlineLevel="1">
      <c r="A107" s="25" t="s">
        <v>122</v>
      </c>
      <c r="B107" s="43">
        <v>85000</v>
      </c>
      <c r="C107" s="43"/>
      <c r="D107" s="15"/>
      <c r="E107" s="27"/>
      <c r="F107" s="27"/>
      <c r="G107" s="28">
        <f>$B107/12</f>
        <v>7083.333333333333</v>
      </c>
      <c r="H107" s="28">
        <f t="shared" si="37"/>
        <v>7083.333333333333</v>
      </c>
      <c r="I107" s="28">
        <f t="shared" si="37"/>
        <v>7083.333333333333</v>
      </c>
      <c r="J107" s="28">
        <f t="shared" si="37"/>
        <v>7083.333333333333</v>
      </c>
      <c r="K107" s="28">
        <f t="shared" si="37"/>
        <v>7083.333333333333</v>
      </c>
      <c r="L107" s="28">
        <f t="shared" si="37"/>
        <v>7083.333333333333</v>
      </c>
      <c r="M107" s="28">
        <f t="shared" si="37"/>
        <v>7083.333333333333</v>
      </c>
      <c r="N107" s="28">
        <f t="shared" si="37"/>
        <v>7083.333333333333</v>
      </c>
      <c r="O107" s="28">
        <f t="shared" si="37"/>
        <v>7083.333333333333</v>
      </c>
      <c r="P107" s="28">
        <f t="shared" si="37"/>
        <v>7083.333333333333</v>
      </c>
      <c r="Q107" s="28">
        <f t="shared" si="37"/>
        <v>7083.333333333333</v>
      </c>
      <c r="R107" s="28">
        <f t="shared" si="37"/>
        <v>7083.333333333333</v>
      </c>
      <c r="S107" s="28">
        <f t="shared" si="37"/>
        <v>7083.333333333333</v>
      </c>
      <c r="T107" s="28">
        <f t="shared" si="37"/>
        <v>7083.333333333333</v>
      </c>
      <c r="U107" s="28">
        <f t="shared" si="37"/>
        <v>7083.333333333333</v>
      </c>
      <c r="V107" s="28">
        <f t="shared" si="37"/>
        <v>7083.333333333333</v>
      </c>
      <c r="W107" s="28">
        <f t="shared" si="37"/>
        <v>7083.333333333333</v>
      </c>
      <c r="X107" s="28">
        <f t="shared" si="37"/>
        <v>7083.333333333333</v>
      </c>
      <c r="Y107" s="28">
        <f t="shared" si="37"/>
        <v>7083.333333333333</v>
      </c>
      <c r="Z107" s="28">
        <f t="shared" si="37"/>
        <v>7083.333333333333</v>
      </c>
      <c r="AA107" s="28">
        <f t="shared" si="37"/>
        <v>7083.333333333333</v>
      </c>
      <c r="AB107" s="28">
        <f t="shared" si="37"/>
        <v>7083.333333333333</v>
      </c>
      <c r="AC107" s="28">
        <f t="shared" si="37"/>
        <v>7083.333333333333</v>
      </c>
      <c r="AD107" s="28">
        <f t="shared" si="37"/>
        <v>7083.333333333333</v>
      </c>
      <c r="AE107" s="28">
        <f t="shared" si="37"/>
        <v>7083.333333333333</v>
      </c>
      <c r="AF107" s="28">
        <f t="shared" si="37"/>
        <v>7083.333333333333</v>
      </c>
      <c r="AG107" s="28">
        <f t="shared" si="37"/>
        <v>7083.333333333333</v>
      </c>
      <c r="AH107" s="28">
        <f t="shared" si="37"/>
        <v>7083.333333333333</v>
      </c>
      <c r="AI107" s="28">
        <f t="shared" si="37"/>
        <v>7083.333333333333</v>
      </c>
      <c r="AJ107" s="28">
        <f t="shared" si="37"/>
        <v>7083.333333333333</v>
      </c>
      <c r="AK107" s="28">
        <f t="shared" si="37"/>
        <v>7083.333333333333</v>
      </c>
      <c r="AL107" s="28">
        <f t="shared" si="37"/>
        <v>7083.333333333333</v>
      </c>
      <c r="AM107" s="28">
        <f t="shared" si="37"/>
        <v>7083.333333333333</v>
      </c>
      <c r="AN107" s="28">
        <f t="shared" si="37"/>
        <v>7083.333333333333</v>
      </c>
      <c r="AO107" s="28">
        <f t="shared" si="37"/>
        <v>7083.333333333333</v>
      </c>
      <c r="AP107" s="28">
        <f t="shared" si="37"/>
        <v>7083.333333333333</v>
      </c>
      <c r="AQ107" s="28">
        <f t="shared" si="37"/>
        <v>7083.333333333333</v>
      </c>
      <c r="AR107" s="28">
        <f t="shared" si="37"/>
        <v>7083.333333333333</v>
      </c>
      <c r="AS107" s="28">
        <f t="shared" si="37"/>
        <v>7083.333333333333</v>
      </c>
      <c r="AT107" s="28">
        <f t="shared" si="37"/>
        <v>7083.333333333333</v>
      </c>
      <c r="AU107" s="28">
        <f t="shared" si="37"/>
        <v>7083.333333333333</v>
      </c>
      <c r="AV107" s="28">
        <f t="shared" si="37"/>
        <v>7083.333333333333</v>
      </c>
      <c r="AW107" s="28">
        <f t="shared" si="37"/>
        <v>7083.333333333333</v>
      </c>
      <c r="AX107" s="28">
        <f t="shared" si="37"/>
        <v>7083.333333333333</v>
      </c>
      <c r="AY107" s="28">
        <f t="shared" si="37"/>
        <v>7083.333333333333</v>
      </c>
      <c r="AZ107" s="28">
        <f t="shared" si="37"/>
        <v>7083.333333333333</v>
      </c>
      <c r="BA107" s="28">
        <f t="shared" si="37"/>
        <v>7083.333333333333</v>
      </c>
      <c r="BB107" s="28">
        <f t="shared" si="37"/>
        <v>7083.333333333333</v>
      </c>
      <c r="BC107" s="28">
        <f t="shared" si="37"/>
        <v>7083.333333333333</v>
      </c>
      <c r="BD107" s="28">
        <f t="shared" si="37"/>
        <v>7083.333333333333</v>
      </c>
      <c r="BE107" s="28">
        <f t="shared" si="37"/>
        <v>7083.333333333333</v>
      </c>
      <c r="BF107" s="28">
        <f t="shared" si="37"/>
        <v>7083.333333333333</v>
      </c>
      <c r="BG107" s="28">
        <f t="shared" si="37"/>
        <v>7083.333333333333</v>
      </c>
      <c r="BH107" s="28">
        <f t="shared" si="37"/>
        <v>7083.333333333333</v>
      </c>
      <c r="BI107" s="28">
        <f t="shared" si="37"/>
        <v>7083.333333333333</v>
      </c>
      <c r="BJ107" s="28">
        <f t="shared" si="37"/>
        <v>7083.333333333333</v>
      </c>
      <c r="BK107" s="28">
        <f t="shared" si="37"/>
        <v>7083.333333333333</v>
      </c>
    </row>
    <row r="108" spans="1:63" ht="12.75" hidden="1" outlineLevel="1">
      <c r="A108" s="25" t="s">
        <v>123</v>
      </c>
      <c r="B108" s="43">
        <v>60000</v>
      </c>
      <c r="C108" s="43"/>
      <c r="D108" s="15"/>
      <c r="E108" s="27"/>
      <c r="F108" s="27"/>
      <c r="G108" s="28">
        <f>$B108/12</f>
        <v>5000</v>
      </c>
      <c r="H108" s="28">
        <f t="shared" si="37"/>
        <v>5000</v>
      </c>
      <c r="I108" s="28">
        <f t="shared" si="37"/>
        <v>5000</v>
      </c>
      <c r="J108" s="28">
        <f t="shared" si="37"/>
        <v>5000</v>
      </c>
      <c r="K108" s="28">
        <f t="shared" si="37"/>
        <v>5000</v>
      </c>
      <c r="L108" s="28">
        <f t="shared" si="37"/>
        <v>5000</v>
      </c>
      <c r="M108" s="28">
        <f t="shared" si="37"/>
        <v>5000</v>
      </c>
      <c r="N108" s="28">
        <f t="shared" si="37"/>
        <v>5000</v>
      </c>
      <c r="O108" s="28">
        <f t="shared" si="37"/>
        <v>5000</v>
      </c>
      <c r="P108" s="28">
        <f t="shared" si="37"/>
        <v>5000</v>
      </c>
      <c r="Q108" s="28">
        <f t="shared" si="37"/>
        <v>5000</v>
      </c>
      <c r="R108" s="28">
        <f t="shared" si="37"/>
        <v>5000</v>
      </c>
      <c r="S108" s="28">
        <f t="shared" si="37"/>
        <v>5000</v>
      </c>
      <c r="T108" s="28">
        <f t="shared" si="37"/>
        <v>5000</v>
      </c>
      <c r="U108" s="28">
        <f t="shared" si="37"/>
        <v>5000</v>
      </c>
      <c r="V108" s="28">
        <f t="shared" si="37"/>
        <v>5000</v>
      </c>
      <c r="W108" s="28">
        <f t="shared" si="37"/>
        <v>5000</v>
      </c>
      <c r="X108" s="28">
        <f t="shared" si="37"/>
        <v>5000</v>
      </c>
      <c r="Y108" s="28">
        <f t="shared" si="37"/>
        <v>5000</v>
      </c>
      <c r="Z108" s="28">
        <f t="shared" si="37"/>
        <v>5000</v>
      </c>
      <c r="AA108" s="28">
        <f t="shared" si="37"/>
        <v>5000</v>
      </c>
      <c r="AB108" s="28">
        <f t="shared" si="37"/>
        <v>5000</v>
      </c>
      <c r="AC108" s="28">
        <f t="shared" si="37"/>
        <v>5000</v>
      </c>
      <c r="AD108" s="28">
        <f t="shared" si="37"/>
        <v>5000</v>
      </c>
      <c r="AE108" s="28">
        <f t="shared" si="37"/>
        <v>5000</v>
      </c>
      <c r="AF108" s="28">
        <f t="shared" si="37"/>
        <v>5000</v>
      </c>
      <c r="AG108" s="28">
        <f t="shared" si="37"/>
        <v>5000</v>
      </c>
      <c r="AH108" s="28">
        <f t="shared" si="37"/>
        <v>5000</v>
      </c>
      <c r="AI108" s="28">
        <f t="shared" si="37"/>
        <v>5000</v>
      </c>
      <c r="AJ108" s="28">
        <f t="shared" si="37"/>
        <v>5000</v>
      </c>
      <c r="AK108" s="28">
        <f t="shared" si="37"/>
        <v>5000</v>
      </c>
      <c r="AL108" s="28">
        <f t="shared" si="37"/>
        <v>5000</v>
      </c>
      <c r="AM108" s="28">
        <f t="shared" si="37"/>
        <v>5000</v>
      </c>
      <c r="AN108" s="28">
        <f t="shared" si="37"/>
        <v>5000</v>
      </c>
      <c r="AO108" s="28">
        <f t="shared" si="37"/>
        <v>5000</v>
      </c>
      <c r="AP108" s="28">
        <f t="shared" si="37"/>
        <v>5000</v>
      </c>
      <c r="AQ108" s="28">
        <f t="shared" si="37"/>
        <v>5000</v>
      </c>
      <c r="AR108" s="28">
        <f t="shared" si="37"/>
        <v>5000</v>
      </c>
      <c r="AS108" s="28">
        <f t="shared" si="37"/>
        <v>5000</v>
      </c>
      <c r="AT108" s="28">
        <f t="shared" si="37"/>
        <v>5000</v>
      </c>
      <c r="AU108" s="28">
        <f t="shared" si="37"/>
        <v>5000</v>
      </c>
      <c r="AV108" s="28">
        <f t="shared" si="37"/>
        <v>5000</v>
      </c>
      <c r="AW108" s="28">
        <f t="shared" si="37"/>
        <v>5000</v>
      </c>
      <c r="AX108" s="28">
        <f t="shared" si="37"/>
        <v>5000</v>
      </c>
      <c r="AY108" s="28">
        <f t="shared" si="37"/>
        <v>5000</v>
      </c>
      <c r="AZ108" s="28">
        <f t="shared" si="37"/>
        <v>5000</v>
      </c>
      <c r="BA108" s="28">
        <f t="shared" si="37"/>
        <v>5000</v>
      </c>
      <c r="BB108" s="28">
        <f t="shared" si="37"/>
        <v>5000</v>
      </c>
      <c r="BC108" s="28">
        <f t="shared" si="37"/>
        <v>5000</v>
      </c>
      <c r="BD108" s="28">
        <f t="shared" si="37"/>
        <v>5000</v>
      </c>
      <c r="BE108" s="28">
        <f t="shared" si="37"/>
        <v>5000</v>
      </c>
      <c r="BF108" s="28">
        <f t="shared" si="37"/>
        <v>5000</v>
      </c>
      <c r="BG108" s="28">
        <f t="shared" si="37"/>
        <v>5000</v>
      </c>
      <c r="BH108" s="28">
        <f t="shared" si="37"/>
        <v>5000</v>
      </c>
      <c r="BI108" s="28">
        <f t="shared" si="37"/>
        <v>5000</v>
      </c>
      <c r="BJ108" s="28">
        <f t="shared" si="37"/>
        <v>5000</v>
      </c>
      <c r="BK108" s="28">
        <f t="shared" si="37"/>
        <v>5000</v>
      </c>
    </row>
    <row r="109" spans="1:63" ht="12.75" collapsed="1">
      <c r="A109" s="29" t="s">
        <v>126</v>
      </c>
      <c r="B109" s="15"/>
      <c r="C109" s="46">
        <f aca="true" t="shared" si="39" ref="C109:M109">SUM(C105:C108)</f>
        <v>31250</v>
      </c>
      <c r="D109" s="46">
        <f t="shared" si="39"/>
        <v>10416.666666666666</v>
      </c>
      <c r="E109" s="46">
        <f t="shared" si="39"/>
        <v>10416.666666666666</v>
      </c>
      <c r="F109" s="46">
        <f t="shared" si="39"/>
        <v>10416.666666666666</v>
      </c>
      <c r="G109" s="46">
        <f t="shared" si="39"/>
        <v>30833.333333333332</v>
      </c>
      <c r="H109" s="46">
        <f t="shared" si="39"/>
        <v>30833.333333333332</v>
      </c>
      <c r="I109" s="46">
        <f t="shared" si="39"/>
        <v>30833.333333333332</v>
      </c>
      <c r="J109" s="46">
        <f t="shared" si="39"/>
        <v>30833.333333333332</v>
      </c>
      <c r="K109" s="46">
        <f t="shared" si="39"/>
        <v>30833.333333333332</v>
      </c>
      <c r="L109" s="46">
        <f t="shared" si="39"/>
        <v>30833.333333333332</v>
      </c>
      <c r="M109" s="46">
        <f t="shared" si="39"/>
        <v>30833.333333333332</v>
      </c>
      <c r="N109" s="46">
        <f aca="true" t="shared" si="40" ref="N109:BK109">SUM(N105:N108)</f>
        <v>30833.333333333332</v>
      </c>
      <c r="O109" s="46">
        <f t="shared" si="40"/>
        <v>30833.333333333332</v>
      </c>
      <c r="P109" s="46">
        <f t="shared" si="40"/>
        <v>30833.333333333332</v>
      </c>
      <c r="Q109" s="46">
        <f t="shared" si="40"/>
        <v>30833.333333333332</v>
      </c>
      <c r="R109" s="46">
        <f t="shared" si="40"/>
        <v>30833.333333333332</v>
      </c>
      <c r="S109" s="46">
        <f t="shared" si="40"/>
        <v>30833.333333333332</v>
      </c>
      <c r="T109" s="46">
        <f t="shared" si="40"/>
        <v>30833.333333333332</v>
      </c>
      <c r="U109" s="46">
        <f t="shared" si="40"/>
        <v>30833.333333333332</v>
      </c>
      <c r="V109" s="46">
        <f t="shared" si="40"/>
        <v>30833.333333333332</v>
      </c>
      <c r="W109" s="46">
        <f t="shared" si="40"/>
        <v>30833.333333333332</v>
      </c>
      <c r="X109" s="46">
        <f t="shared" si="40"/>
        <v>30833.333333333332</v>
      </c>
      <c r="Y109" s="46">
        <f t="shared" si="40"/>
        <v>30833.333333333332</v>
      </c>
      <c r="Z109" s="46">
        <f t="shared" si="40"/>
        <v>30833.333333333332</v>
      </c>
      <c r="AA109" s="46">
        <f t="shared" si="40"/>
        <v>30833.333333333332</v>
      </c>
      <c r="AB109" s="46">
        <f t="shared" si="40"/>
        <v>30833.333333333332</v>
      </c>
      <c r="AC109" s="46">
        <f t="shared" si="40"/>
        <v>30833.333333333332</v>
      </c>
      <c r="AD109" s="46">
        <f t="shared" si="40"/>
        <v>30833.333333333332</v>
      </c>
      <c r="AE109" s="46">
        <f t="shared" si="40"/>
        <v>30833.333333333332</v>
      </c>
      <c r="AF109" s="46">
        <f t="shared" si="40"/>
        <v>30833.333333333332</v>
      </c>
      <c r="AG109" s="46">
        <f t="shared" si="40"/>
        <v>30833.333333333332</v>
      </c>
      <c r="AH109" s="46">
        <f t="shared" si="40"/>
        <v>30833.333333333332</v>
      </c>
      <c r="AI109" s="46">
        <f t="shared" si="40"/>
        <v>30833.333333333332</v>
      </c>
      <c r="AJ109" s="46">
        <f t="shared" si="40"/>
        <v>30833.333333333332</v>
      </c>
      <c r="AK109" s="46">
        <f t="shared" si="40"/>
        <v>30833.333333333332</v>
      </c>
      <c r="AL109" s="46">
        <f t="shared" si="40"/>
        <v>30833.333333333332</v>
      </c>
      <c r="AM109" s="46">
        <f t="shared" si="40"/>
        <v>30833.333333333332</v>
      </c>
      <c r="AN109" s="46">
        <f t="shared" si="40"/>
        <v>30833.333333333332</v>
      </c>
      <c r="AO109" s="46">
        <f t="shared" si="40"/>
        <v>30833.333333333332</v>
      </c>
      <c r="AP109" s="46">
        <f t="shared" si="40"/>
        <v>30833.333333333332</v>
      </c>
      <c r="AQ109" s="46">
        <f t="shared" si="40"/>
        <v>30833.333333333332</v>
      </c>
      <c r="AR109" s="46">
        <f t="shared" si="40"/>
        <v>30833.333333333332</v>
      </c>
      <c r="AS109" s="46">
        <f t="shared" si="40"/>
        <v>30833.333333333332</v>
      </c>
      <c r="AT109" s="46">
        <f t="shared" si="40"/>
        <v>30833.333333333332</v>
      </c>
      <c r="AU109" s="46">
        <f t="shared" si="40"/>
        <v>30833.333333333332</v>
      </c>
      <c r="AV109" s="46">
        <f t="shared" si="40"/>
        <v>30833.333333333332</v>
      </c>
      <c r="AW109" s="46">
        <f t="shared" si="40"/>
        <v>30833.333333333332</v>
      </c>
      <c r="AX109" s="46">
        <f t="shared" si="40"/>
        <v>30833.333333333332</v>
      </c>
      <c r="AY109" s="46">
        <f t="shared" si="40"/>
        <v>30833.333333333332</v>
      </c>
      <c r="AZ109" s="46">
        <f t="shared" si="40"/>
        <v>30833.333333333332</v>
      </c>
      <c r="BA109" s="46">
        <f t="shared" si="40"/>
        <v>30833.333333333332</v>
      </c>
      <c r="BB109" s="46">
        <f t="shared" si="40"/>
        <v>30833.333333333332</v>
      </c>
      <c r="BC109" s="46">
        <f t="shared" si="40"/>
        <v>30833.333333333332</v>
      </c>
      <c r="BD109" s="46">
        <f t="shared" si="40"/>
        <v>30833.333333333332</v>
      </c>
      <c r="BE109" s="46">
        <f t="shared" si="40"/>
        <v>30833.333333333332</v>
      </c>
      <c r="BF109" s="46">
        <f t="shared" si="40"/>
        <v>30833.333333333332</v>
      </c>
      <c r="BG109" s="46">
        <f t="shared" si="40"/>
        <v>30833.333333333332</v>
      </c>
      <c r="BH109" s="46">
        <f t="shared" si="40"/>
        <v>30833.333333333332</v>
      </c>
      <c r="BI109" s="46">
        <f t="shared" si="40"/>
        <v>30833.333333333332</v>
      </c>
      <c r="BJ109" s="46">
        <f t="shared" si="40"/>
        <v>30833.333333333332</v>
      </c>
      <c r="BK109" s="46">
        <f t="shared" si="40"/>
        <v>30833.333333333332</v>
      </c>
    </row>
    <row r="110" spans="1:62" ht="12.75">
      <c r="A110" s="29"/>
      <c r="B110" s="15"/>
      <c r="C110" s="58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</row>
    <row r="111" spans="1:62" ht="12.75">
      <c r="A111" s="25" t="s">
        <v>141</v>
      </c>
      <c r="B111" s="33"/>
      <c r="C111" s="27">
        <v>1200000</v>
      </c>
      <c r="D111" s="33"/>
      <c r="E111" s="45"/>
      <c r="F111" s="27"/>
      <c r="G111" s="27"/>
      <c r="H111" s="27"/>
      <c r="I111" s="27"/>
      <c r="J111" s="27"/>
      <c r="K111" s="27"/>
      <c r="L111" s="27"/>
      <c r="M111" s="27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12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</row>
    <row r="112" spans="1:62" ht="12.75" outlineLevel="1">
      <c r="A112" s="25" t="s">
        <v>124</v>
      </c>
      <c r="B112" s="33"/>
      <c r="C112" s="27">
        <v>60000</v>
      </c>
      <c r="D112" s="27"/>
      <c r="E112" s="45"/>
      <c r="F112" s="27"/>
      <c r="G112" s="27"/>
      <c r="H112" s="27"/>
      <c r="I112" s="27"/>
      <c r="J112" s="27">
        <v>35000</v>
      </c>
      <c r="K112" s="27"/>
      <c r="L112" s="27"/>
      <c r="M112" s="27"/>
      <c r="N112" s="45"/>
      <c r="O112" s="45"/>
      <c r="P112" s="45"/>
      <c r="Q112" s="45"/>
      <c r="R112" s="27"/>
      <c r="S112" s="27"/>
      <c r="T112" s="27"/>
      <c r="U112" s="27"/>
      <c r="V112" s="27"/>
      <c r="W112" s="27"/>
      <c r="X112" s="27"/>
      <c r="Y112" s="27"/>
      <c r="Z112" s="14"/>
      <c r="AA112" s="15"/>
      <c r="AB112" s="15"/>
      <c r="AC112" s="15"/>
      <c r="AD112" s="15">
        <v>30000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>
        <v>35000</v>
      </c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>
        <v>35000</v>
      </c>
      <c r="BC112" s="15"/>
      <c r="BD112" s="15"/>
      <c r="BE112" s="15"/>
      <c r="BF112" s="15"/>
      <c r="BG112" s="15"/>
      <c r="BH112" s="15"/>
      <c r="BI112" s="15"/>
      <c r="BJ112" s="15"/>
    </row>
    <row r="113" spans="1:62" ht="12.75" outlineLevel="1">
      <c r="A113" s="25" t="s">
        <v>125</v>
      </c>
      <c r="B113" s="33"/>
      <c r="C113" s="27"/>
      <c r="D113" s="27">
        <v>40000</v>
      </c>
      <c r="E113" s="45"/>
      <c r="F113" s="27"/>
      <c r="H113" s="27">
        <v>25000</v>
      </c>
      <c r="I113" s="27"/>
      <c r="K113" s="27">
        <v>25000</v>
      </c>
      <c r="L113" s="27"/>
      <c r="M113" s="27"/>
      <c r="N113" s="45"/>
      <c r="O113" s="45"/>
      <c r="P113" s="45"/>
      <c r="Q113" s="45"/>
      <c r="R113" s="27"/>
      <c r="S113" s="27"/>
      <c r="T113" s="27">
        <v>25000</v>
      </c>
      <c r="U113" s="27"/>
      <c r="V113" s="27"/>
      <c r="W113" s="27"/>
      <c r="X113" s="27"/>
      <c r="Y113" s="27"/>
      <c r="Z113" s="14"/>
      <c r="AA113" s="15"/>
      <c r="AB113" s="15"/>
      <c r="AC113" s="15"/>
      <c r="AD113" s="15"/>
      <c r="AE113" s="15"/>
      <c r="AF113" s="15">
        <v>25000</v>
      </c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>
        <v>25000</v>
      </c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>
        <v>25000</v>
      </c>
      <c r="BE113" s="15"/>
      <c r="BF113" s="15"/>
      <c r="BG113" s="15"/>
      <c r="BH113" s="15"/>
      <c r="BI113" s="15"/>
      <c r="BJ113" s="15"/>
    </row>
    <row r="114" spans="1:63" s="11" customFormat="1" ht="12.75" outlineLevel="1">
      <c r="A114" s="25" t="s">
        <v>152</v>
      </c>
      <c r="B114" s="47"/>
      <c r="C114" s="27">
        <v>300000</v>
      </c>
      <c r="D114" s="27">
        <v>150000</v>
      </c>
      <c r="E114" s="48">
        <v>100000</v>
      </c>
      <c r="F114" s="27">
        <v>100000</v>
      </c>
      <c r="G114" s="27">
        <v>100000</v>
      </c>
      <c r="H114" s="27">
        <v>75000</v>
      </c>
      <c r="I114" s="27">
        <v>75000</v>
      </c>
      <c r="J114" s="27">
        <v>75000</v>
      </c>
      <c r="K114" s="27">
        <v>50000</v>
      </c>
      <c r="L114" s="27">
        <v>50000</v>
      </c>
      <c r="M114" s="27">
        <v>50000</v>
      </c>
      <c r="N114" s="27">
        <v>50000</v>
      </c>
      <c r="O114" s="27">
        <v>45000</v>
      </c>
      <c r="P114" s="27">
        <v>45000</v>
      </c>
      <c r="Q114" s="27">
        <v>45000</v>
      </c>
      <c r="R114" s="27">
        <v>45000</v>
      </c>
      <c r="S114" s="27">
        <v>45000</v>
      </c>
      <c r="T114" s="27">
        <v>45000</v>
      </c>
      <c r="U114" s="27">
        <v>45000</v>
      </c>
      <c r="V114" s="27">
        <v>45000</v>
      </c>
      <c r="W114" s="27">
        <v>45000</v>
      </c>
      <c r="X114" s="27">
        <v>45000</v>
      </c>
      <c r="Y114" s="27">
        <v>45000</v>
      </c>
      <c r="Z114" s="27">
        <v>45000</v>
      </c>
      <c r="AA114" s="27">
        <v>45000</v>
      </c>
      <c r="AB114" s="27">
        <v>45000</v>
      </c>
      <c r="AC114" s="27">
        <v>45000</v>
      </c>
      <c r="AD114" s="27">
        <v>45000</v>
      </c>
      <c r="AE114" s="27">
        <v>45000</v>
      </c>
      <c r="AF114" s="27">
        <v>45000</v>
      </c>
      <c r="AG114" s="27">
        <v>45000</v>
      </c>
      <c r="AH114" s="27">
        <v>45000</v>
      </c>
      <c r="AI114" s="27">
        <v>45000</v>
      </c>
      <c r="AJ114" s="27">
        <v>45000</v>
      </c>
      <c r="AK114" s="27">
        <v>45000</v>
      </c>
      <c r="AL114" s="27">
        <v>45000</v>
      </c>
      <c r="AM114" s="27">
        <v>45000</v>
      </c>
      <c r="AN114" s="27">
        <v>45000</v>
      </c>
      <c r="AO114" s="27">
        <v>45000</v>
      </c>
      <c r="AP114" s="27">
        <v>45000</v>
      </c>
      <c r="AQ114" s="27">
        <v>45000</v>
      </c>
      <c r="AR114" s="27">
        <v>45000</v>
      </c>
      <c r="AS114" s="27">
        <v>45000</v>
      </c>
      <c r="AT114" s="27">
        <v>45000</v>
      </c>
      <c r="AU114" s="27">
        <v>45000</v>
      </c>
      <c r="AV114" s="27">
        <v>45000</v>
      </c>
      <c r="AW114" s="27">
        <v>45000</v>
      </c>
      <c r="AX114" s="27">
        <v>45000</v>
      </c>
      <c r="AY114" s="27">
        <v>45000</v>
      </c>
      <c r="AZ114" s="27">
        <v>45000</v>
      </c>
      <c r="BA114" s="27">
        <v>45000</v>
      </c>
      <c r="BB114" s="27">
        <v>45000</v>
      </c>
      <c r="BC114" s="27">
        <v>45000</v>
      </c>
      <c r="BD114" s="27">
        <v>45000</v>
      </c>
      <c r="BE114" s="27">
        <v>45000</v>
      </c>
      <c r="BF114" s="27">
        <v>45000</v>
      </c>
      <c r="BG114" s="27">
        <v>45000</v>
      </c>
      <c r="BH114" s="27">
        <v>45000</v>
      </c>
      <c r="BI114" s="27">
        <v>45000</v>
      </c>
      <c r="BJ114" s="27">
        <v>45000</v>
      </c>
      <c r="BK114" s="27">
        <v>45000</v>
      </c>
    </row>
    <row r="115" spans="1:63" s="11" customFormat="1" ht="12.75" outlineLevel="1">
      <c r="A115" s="25" t="s">
        <v>151</v>
      </c>
      <c r="B115" s="33"/>
      <c r="C115" s="27">
        <v>5000</v>
      </c>
      <c r="D115" s="27">
        <v>5000</v>
      </c>
      <c r="E115" s="27">
        <v>5000</v>
      </c>
      <c r="F115" s="27">
        <v>5000</v>
      </c>
      <c r="G115" s="27">
        <v>5000</v>
      </c>
      <c r="H115" s="27">
        <v>5000</v>
      </c>
      <c r="I115" s="27">
        <v>5000</v>
      </c>
      <c r="J115" s="27">
        <v>5000</v>
      </c>
      <c r="K115" s="27">
        <v>5000</v>
      </c>
      <c r="L115" s="27">
        <v>5000</v>
      </c>
      <c r="M115" s="27">
        <v>5000</v>
      </c>
      <c r="N115" s="27">
        <v>5000</v>
      </c>
      <c r="O115" s="27">
        <v>5000</v>
      </c>
      <c r="P115" s="27">
        <v>5000</v>
      </c>
      <c r="Q115" s="27">
        <v>5000</v>
      </c>
      <c r="R115" s="27">
        <v>5000</v>
      </c>
      <c r="S115" s="27">
        <v>5000</v>
      </c>
      <c r="T115" s="27">
        <v>5000</v>
      </c>
      <c r="U115" s="27">
        <v>5000</v>
      </c>
      <c r="V115" s="27">
        <v>5000</v>
      </c>
      <c r="W115" s="27">
        <v>5000</v>
      </c>
      <c r="X115" s="27">
        <v>5000</v>
      </c>
      <c r="Y115" s="27">
        <v>5000</v>
      </c>
      <c r="Z115" s="27">
        <v>5000</v>
      </c>
      <c r="AA115" s="27">
        <v>5000</v>
      </c>
      <c r="AB115" s="27">
        <v>5000</v>
      </c>
      <c r="AC115" s="27">
        <v>5000</v>
      </c>
      <c r="AD115" s="27">
        <v>5000</v>
      </c>
      <c r="AE115" s="27">
        <v>5000</v>
      </c>
      <c r="AF115" s="27">
        <v>5000</v>
      </c>
      <c r="AG115" s="27">
        <v>5000</v>
      </c>
      <c r="AH115" s="27">
        <v>5000</v>
      </c>
      <c r="AI115" s="27">
        <v>5000</v>
      </c>
      <c r="AJ115" s="27">
        <v>5000</v>
      </c>
      <c r="AK115" s="27">
        <v>5000</v>
      </c>
      <c r="AL115" s="27">
        <v>5000</v>
      </c>
      <c r="AM115" s="27">
        <v>5000</v>
      </c>
      <c r="AN115" s="27">
        <v>5000</v>
      </c>
      <c r="AO115" s="27">
        <v>5000</v>
      </c>
      <c r="AP115" s="27">
        <v>5000</v>
      </c>
      <c r="AQ115" s="27">
        <v>5000</v>
      </c>
      <c r="AR115" s="27">
        <v>5000</v>
      </c>
      <c r="AS115" s="27">
        <v>5000</v>
      </c>
      <c r="AT115" s="27">
        <v>5000</v>
      </c>
      <c r="AU115" s="27">
        <v>5000</v>
      </c>
      <c r="AV115" s="27">
        <v>5000</v>
      </c>
      <c r="AW115" s="27">
        <v>5000</v>
      </c>
      <c r="AX115" s="27">
        <v>5000</v>
      </c>
      <c r="AY115" s="27">
        <v>5000</v>
      </c>
      <c r="AZ115" s="27">
        <v>5000</v>
      </c>
      <c r="BA115" s="27">
        <v>5000</v>
      </c>
      <c r="BB115" s="27">
        <v>5000</v>
      </c>
      <c r="BC115" s="27">
        <v>5000</v>
      </c>
      <c r="BD115" s="27">
        <v>5000</v>
      </c>
      <c r="BE115" s="27">
        <v>5000</v>
      </c>
      <c r="BF115" s="27">
        <v>5000</v>
      </c>
      <c r="BG115" s="27">
        <v>5000</v>
      </c>
      <c r="BH115" s="27">
        <v>5000</v>
      </c>
      <c r="BI115" s="27">
        <v>5000</v>
      </c>
      <c r="BJ115" s="27">
        <v>5000</v>
      </c>
      <c r="BK115" s="27">
        <v>5000</v>
      </c>
    </row>
    <row r="116" spans="1:63" s="11" customFormat="1" ht="12.75" outlineLevel="1">
      <c r="A116" s="25" t="s">
        <v>150</v>
      </c>
      <c r="B116" s="33"/>
      <c r="C116" s="27">
        <v>2500</v>
      </c>
      <c r="D116" s="27">
        <v>2500</v>
      </c>
      <c r="E116" s="27">
        <v>2500</v>
      </c>
      <c r="F116" s="27">
        <v>2500</v>
      </c>
      <c r="G116" s="27">
        <v>2500</v>
      </c>
      <c r="H116" s="27">
        <v>2500</v>
      </c>
      <c r="I116" s="27">
        <v>2500</v>
      </c>
      <c r="J116" s="27">
        <v>2500</v>
      </c>
      <c r="K116" s="27">
        <v>2500</v>
      </c>
      <c r="L116" s="27">
        <v>2500</v>
      </c>
      <c r="M116" s="27">
        <v>2500</v>
      </c>
      <c r="N116" s="27">
        <v>2500</v>
      </c>
      <c r="O116" s="27">
        <v>2500</v>
      </c>
      <c r="P116" s="27">
        <v>2500</v>
      </c>
      <c r="Q116" s="27">
        <v>2500</v>
      </c>
      <c r="R116" s="27">
        <v>2500</v>
      </c>
      <c r="S116" s="27">
        <v>2500</v>
      </c>
      <c r="T116" s="27">
        <v>2500</v>
      </c>
      <c r="U116" s="27">
        <v>2500</v>
      </c>
      <c r="V116" s="27">
        <v>2500</v>
      </c>
      <c r="W116" s="27">
        <v>2500</v>
      </c>
      <c r="X116" s="27">
        <v>2500</v>
      </c>
      <c r="Y116" s="27">
        <v>2500</v>
      </c>
      <c r="Z116" s="27">
        <v>2500</v>
      </c>
      <c r="AA116" s="27">
        <v>2500</v>
      </c>
      <c r="AB116" s="27">
        <v>2500</v>
      </c>
      <c r="AC116" s="27">
        <v>2500</v>
      </c>
      <c r="AD116" s="27">
        <v>2500</v>
      </c>
      <c r="AE116" s="27">
        <v>2500</v>
      </c>
      <c r="AF116" s="27">
        <v>2500</v>
      </c>
      <c r="AG116" s="27">
        <v>2500</v>
      </c>
      <c r="AH116" s="27">
        <v>2500</v>
      </c>
      <c r="AI116" s="27">
        <v>2500</v>
      </c>
      <c r="AJ116" s="27">
        <v>2500</v>
      </c>
      <c r="AK116" s="27">
        <v>2500</v>
      </c>
      <c r="AL116" s="27">
        <v>2500</v>
      </c>
      <c r="AM116" s="27">
        <v>2500</v>
      </c>
      <c r="AN116" s="27">
        <v>2500</v>
      </c>
      <c r="AO116" s="27">
        <v>2500</v>
      </c>
      <c r="AP116" s="27">
        <v>2500</v>
      </c>
      <c r="AQ116" s="27">
        <v>2500</v>
      </c>
      <c r="AR116" s="27">
        <v>2500</v>
      </c>
      <c r="AS116" s="27">
        <v>2500</v>
      </c>
      <c r="AT116" s="27">
        <v>2500</v>
      </c>
      <c r="AU116" s="27">
        <v>2500</v>
      </c>
      <c r="AV116" s="27">
        <v>2500</v>
      </c>
      <c r="AW116" s="27">
        <v>2500</v>
      </c>
      <c r="AX116" s="27">
        <v>2500</v>
      </c>
      <c r="AY116" s="27">
        <v>2500</v>
      </c>
      <c r="AZ116" s="27">
        <v>2500</v>
      </c>
      <c r="BA116" s="27">
        <v>2500</v>
      </c>
      <c r="BB116" s="27">
        <v>2500</v>
      </c>
      <c r="BC116" s="27">
        <v>2500</v>
      </c>
      <c r="BD116" s="27">
        <v>2500</v>
      </c>
      <c r="BE116" s="27">
        <v>2500</v>
      </c>
      <c r="BF116" s="27">
        <v>2500</v>
      </c>
      <c r="BG116" s="27">
        <v>2500</v>
      </c>
      <c r="BH116" s="27">
        <v>2500</v>
      </c>
      <c r="BI116" s="27">
        <v>2500</v>
      </c>
      <c r="BJ116" s="27">
        <v>2500</v>
      </c>
      <c r="BK116" s="27">
        <v>2500</v>
      </c>
    </row>
    <row r="117" spans="1:63" s="11" customFormat="1" ht="12.75">
      <c r="A117" s="49" t="s">
        <v>135</v>
      </c>
      <c r="B117" s="33"/>
      <c r="C117" s="30">
        <f>SUM(C111:C116)</f>
        <v>1567500</v>
      </c>
      <c r="D117" s="30">
        <f aca="true" t="shared" si="41" ref="D117:BK117">SUM(D112:D116)</f>
        <v>197500</v>
      </c>
      <c r="E117" s="30">
        <f t="shared" si="41"/>
        <v>107500</v>
      </c>
      <c r="F117" s="30">
        <f t="shared" si="41"/>
        <v>107500</v>
      </c>
      <c r="G117" s="30">
        <f t="shared" si="41"/>
        <v>107500</v>
      </c>
      <c r="H117" s="30">
        <f t="shared" si="41"/>
        <v>107500</v>
      </c>
      <c r="I117" s="30">
        <f t="shared" si="41"/>
        <v>82500</v>
      </c>
      <c r="J117" s="30">
        <f t="shared" si="41"/>
        <v>117500</v>
      </c>
      <c r="K117" s="30">
        <f t="shared" si="41"/>
        <v>82500</v>
      </c>
      <c r="L117" s="30">
        <f t="shared" si="41"/>
        <v>57500</v>
      </c>
      <c r="M117" s="30">
        <f t="shared" si="41"/>
        <v>57500</v>
      </c>
      <c r="N117" s="30">
        <f t="shared" si="41"/>
        <v>57500</v>
      </c>
      <c r="O117" s="30">
        <f t="shared" si="41"/>
        <v>52500</v>
      </c>
      <c r="P117" s="30">
        <f t="shared" si="41"/>
        <v>52500</v>
      </c>
      <c r="Q117" s="30">
        <f t="shared" si="41"/>
        <v>52500</v>
      </c>
      <c r="R117" s="30">
        <f t="shared" si="41"/>
        <v>52500</v>
      </c>
      <c r="S117" s="30">
        <f t="shared" si="41"/>
        <v>52500</v>
      </c>
      <c r="T117" s="30">
        <f t="shared" si="41"/>
        <v>77500</v>
      </c>
      <c r="U117" s="30">
        <f t="shared" si="41"/>
        <v>52500</v>
      </c>
      <c r="V117" s="30">
        <f t="shared" si="41"/>
        <v>52500</v>
      </c>
      <c r="W117" s="30">
        <f t="shared" si="41"/>
        <v>52500</v>
      </c>
      <c r="X117" s="30">
        <f t="shared" si="41"/>
        <v>52500</v>
      </c>
      <c r="Y117" s="30">
        <f t="shared" si="41"/>
        <v>52500</v>
      </c>
      <c r="Z117" s="30">
        <f t="shared" si="41"/>
        <v>52500</v>
      </c>
      <c r="AA117" s="30">
        <f t="shared" si="41"/>
        <v>52500</v>
      </c>
      <c r="AB117" s="30">
        <f t="shared" si="41"/>
        <v>52500</v>
      </c>
      <c r="AC117" s="30">
        <f t="shared" si="41"/>
        <v>52500</v>
      </c>
      <c r="AD117" s="30">
        <f t="shared" si="41"/>
        <v>82500</v>
      </c>
      <c r="AE117" s="30">
        <f t="shared" si="41"/>
        <v>52500</v>
      </c>
      <c r="AF117" s="30">
        <f t="shared" si="41"/>
        <v>77500</v>
      </c>
      <c r="AG117" s="30">
        <f t="shared" si="41"/>
        <v>52500</v>
      </c>
      <c r="AH117" s="30">
        <f t="shared" si="41"/>
        <v>52500</v>
      </c>
      <c r="AI117" s="30">
        <f t="shared" si="41"/>
        <v>52500</v>
      </c>
      <c r="AJ117" s="30">
        <f t="shared" si="41"/>
        <v>52500</v>
      </c>
      <c r="AK117" s="30">
        <f t="shared" si="41"/>
        <v>52500</v>
      </c>
      <c r="AL117" s="30">
        <f t="shared" si="41"/>
        <v>52500</v>
      </c>
      <c r="AM117" s="30">
        <f t="shared" si="41"/>
        <v>52500</v>
      </c>
      <c r="AN117" s="30">
        <f t="shared" si="41"/>
        <v>52500</v>
      </c>
      <c r="AO117" s="30">
        <f t="shared" si="41"/>
        <v>52500</v>
      </c>
      <c r="AP117" s="30">
        <f t="shared" si="41"/>
        <v>87500</v>
      </c>
      <c r="AQ117" s="30">
        <f t="shared" si="41"/>
        <v>52500</v>
      </c>
      <c r="AR117" s="30">
        <f t="shared" si="41"/>
        <v>77500</v>
      </c>
      <c r="AS117" s="30">
        <f t="shared" si="41"/>
        <v>52500</v>
      </c>
      <c r="AT117" s="30">
        <f t="shared" si="41"/>
        <v>52500</v>
      </c>
      <c r="AU117" s="30">
        <f t="shared" si="41"/>
        <v>52500</v>
      </c>
      <c r="AV117" s="30">
        <f t="shared" si="41"/>
        <v>52500</v>
      </c>
      <c r="AW117" s="30">
        <f t="shared" si="41"/>
        <v>52500</v>
      </c>
      <c r="AX117" s="30">
        <f t="shared" si="41"/>
        <v>52500</v>
      </c>
      <c r="AY117" s="30">
        <f t="shared" si="41"/>
        <v>52500</v>
      </c>
      <c r="AZ117" s="30">
        <f t="shared" si="41"/>
        <v>52500</v>
      </c>
      <c r="BA117" s="30">
        <f t="shared" si="41"/>
        <v>52500</v>
      </c>
      <c r="BB117" s="30">
        <f t="shared" si="41"/>
        <v>87500</v>
      </c>
      <c r="BC117" s="30">
        <f t="shared" si="41"/>
        <v>52500</v>
      </c>
      <c r="BD117" s="30">
        <f t="shared" si="41"/>
        <v>77500</v>
      </c>
      <c r="BE117" s="30">
        <f t="shared" si="41"/>
        <v>52500</v>
      </c>
      <c r="BF117" s="30">
        <f t="shared" si="41"/>
        <v>52500</v>
      </c>
      <c r="BG117" s="30">
        <f t="shared" si="41"/>
        <v>52500</v>
      </c>
      <c r="BH117" s="30">
        <f t="shared" si="41"/>
        <v>52500</v>
      </c>
      <c r="BI117" s="30">
        <f t="shared" si="41"/>
        <v>52500</v>
      </c>
      <c r="BJ117" s="30">
        <f t="shared" si="41"/>
        <v>52500</v>
      </c>
      <c r="BK117" s="30">
        <f t="shared" si="41"/>
        <v>52500</v>
      </c>
    </row>
    <row r="118" spans="1:62" s="11" customFormat="1" ht="12.75">
      <c r="A118" s="2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</row>
    <row r="119" spans="1:63" ht="15">
      <c r="A119" s="91" t="s">
        <v>22</v>
      </c>
      <c r="B119" s="15"/>
      <c r="C119" s="50">
        <f aca="true" t="shared" si="42" ref="C119:AH119">C70+C83+C101+C117</f>
        <v>1800241.6666666667</v>
      </c>
      <c r="D119" s="50">
        <f t="shared" si="42"/>
        <v>339375</v>
      </c>
      <c r="E119" s="50">
        <f t="shared" si="42"/>
        <v>207875</v>
      </c>
      <c r="F119" s="50">
        <f t="shared" si="42"/>
        <v>270375</v>
      </c>
      <c r="G119" s="50">
        <f t="shared" si="42"/>
        <v>235875</v>
      </c>
      <c r="H119" s="50">
        <f t="shared" si="42"/>
        <v>242875</v>
      </c>
      <c r="I119" s="50">
        <f t="shared" si="42"/>
        <v>221466.66666666666</v>
      </c>
      <c r="J119" s="50">
        <f t="shared" si="42"/>
        <v>249466.66666666666</v>
      </c>
      <c r="K119" s="50">
        <f t="shared" si="42"/>
        <v>211466.66666666666</v>
      </c>
      <c r="L119" s="50">
        <f t="shared" si="42"/>
        <v>202466.66666666666</v>
      </c>
      <c r="M119" s="50">
        <f t="shared" si="42"/>
        <v>194175</v>
      </c>
      <c r="N119" s="50">
        <f t="shared" si="42"/>
        <v>190175</v>
      </c>
      <c r="O119" s="50">
        <f t="shared" si="42"/>
        <v>201175</v>
      </c>
      <c r="P119" s="50">
        <f t="shared" si="42"/>
        <v>214175</v>
      </c>
      <c r="Q119" s="50">
        <f t="shared" si="42"/>
        <v>185175</v>
      </c>
      <c r="R119" s="50">
        <f t="shared" si="42"/>
        <v>201175</v>
      </c>
      <c r="S119" s="50">
        <f t="shared" si="42"/>
        <v>189175</v>
      </c>
      <c r="T119" s="50">
        <f t="shared" si="42"/>
        <v>210175</v>
      </c>
      <c r="U119" s="50">
        <f t="shared" si="42"/>
        <v>221175</v>
      </c>
      <c r="V119" s="50">
        <f t="shared" si="42"/>
        <v>185175</v>
      </c>
      <c r="W119" s="50">
        <f t="shared" si="42"/>
        <v>185175</v>
      </c>
      <c r="X119" s="50">
        <f t="shared" si="42"/>
        <v>201175</v>
      </c>
      <c r="Y119" s="50">
        <f t="shared" si="42"/>
        <v>189733.33333333334</v>
      </c>
      <c r="Z119" s="50">
        <f t="shared" si="42"/>
        <v>194733.33333333334</v>
      </c>
      <c r="AA119" s="50">
        <f t="shared" si="42"/>
        <v>205733.33333333334</v>
      </c>
      <c r="AB119" s="50">
        <f t="shared" si="42"/>
        <v>189733.33333333334</v>
      </c>
      <c r="AC119" s="50">
        <f t="shared" si="42"/>
        <v>218733.33333333334</v>
      </c>
      <c r="AD119" s="50">
        <f t="shared" si="42"/>
        <v>235733.33333333334</v>
      </c>
      <c r="AE119" s="50">
        <f t="shared" si="42"/>
        <v>194003.33333333334</v>
      </c>
      <c r="AF119" s="50">
        <f t="shared" si="42"/>
        <v>219003.33333333334</v>
      </c>
      <c r="AG119" s="50">
        <f t="shared" si="42"/>
        <v>208003.33333333334</v>
      </c>
      <c r="AH119" s="50">
        <f t="shared" si="42"/>
        <v>196003.33333333334</v>
      </c>
      <c r="AI119" s="50">
        <f aca="true" t="shared" si="43" ref="AI119:BK119">AI70+AI83+AI101+AI117</f>
        <v>192003.33333333334</v>
      </c>
      <c r="AJ119" s="50">
        <f t="shared" si="43"/>
        <v>208003.33333333334</v>
      </c>
      <c r="AK119" s="50">
        <f t="shared" si="43"/>
        <v>192003.33333333334</v>
      </c>
      <c r="AL119" s="50">
        <f t="shared" si="43"/>
        <v>192003.33333333334</v>
      </c>
      <c r="AM119" s="50">
        <f t="shared" si="43"/>
        <v>208003.33333333334</v>
      </c>
      <c r="AN119" s="50">
        <f t="shared" si="43"/>
        <v>211003.33333333334</v>
      </c>
      <c r="AO119" s="50">
        <f t="shared" si="43"/>
        <v>202003.33333333334</v>
      </c>
      <c r="AP119" s="50">
        <f t="shared" si="43"/>
        <v>247003.33333333334</v>
      </c>
      <c r="AQ119" s="50">
        <f t="shared" si="43"/>
        <v>192003.33333333334</v>
      </c>
      <c r="AR119" s="50">
        <f t="shared" si="43"/>
        <v>217003.33333333334</v>
      </c>
      <c r="AS119" s="50">
        <f t="shared" si="43"/>
        <v>208003.33333333334</v>
      </c>
      <c r="AT119" s="50">
        <f t="shared" si="43"/>
        <v>192003.33333333334</v>
      </c>
      <c r="AU119" s="50">
        <f t="shared" si="43"/>
        <v>192003.33333333334</v>
      </c>
      <c r="AV119" s="50">
        <f t="shared" si="43"/>
        <v>208003.33333333334</v>
      </c>
      <c r="AW119" s="50">
        <f t="shared" si="43"/>
        <v>192003.33333333334</v>
      </c>
      <c r="AX119" s="50">
        <f t="shared" si="43"/>
        <v>192003.33333333334</v>
      </c>
      <c r="AY119" s="50">
        <f t="shared" si="43"/>
        <v>212003.33333333334</v>
      </c>
      <c r="AZ119" s="50">
        <f t="shared" si="43"/>
        <v>221003.33333333334</v>
      </c>
      <c r="BA119" s="50">
        <f t="shared" si="43"/>
        <v>192003.33333333334</v>
      </c>
      <c r="BB119" s="50">
        <f t="shared" si="43"/>
        <v>243003.33333333334</v>
      </c>
      <c r="BC119" s="50">
        <f t="shared" si="43"/>
        <v>192003.33333333334</v>
      </c>
      <c r="BD119" s="50">
        <f t="shared" si="43"/>
        <v>217003.33333333334</v>
      </c>
      <c r="BE119" s="50">
        <f t="shared" si="43"/>
        <v>208003.33333333334</v>
      </c>
      <c r="BF119" s="50">
        <f t="shared" si="43"/>
        <v>192003.33333333334</v>
      </c>
      <c r="BG119" s="50">
        <f t="shared" si="43"/>
        <v>196003.33333333334</v>
      </c>
      <c r="BH119" s="50">
        <f t="shared" si="43"/>
        <v>208003.33333333334</v>
      </c>
      <c r="BI119" s="50">
        <f t="shared" si="43"/>
        <v>192003.33333333334</v>
      </c>
      <c r="BJ119" s="50">
        <f t="shared" si="43"/>
        <v>192003.33333333334</v>
      </c>
      <c r="BK119" s="50">
        <f t="shared" si="43"/>
        <v>202003.33333333334</v>
      </c>
    </row>
    <row r="120" spans="1:62" ht="15">
      <c r="A120" s="9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</row>
    <row r="121" spans="1:63" ht="15">
      <c r="A121" s="91" t="s">
        <v>24</v>
      </c>
      <c r="B121" s="15"/>
      <c r="C121" s="55">
        <f>-C119</f>
        <v>-1800241.6666666667</v>
      </c>
      <c r="D121" s="55">
        <f aca="true" t="shared" si="44" ref="D121:AI121">D48-D119</f>
        <v>-134564.40000000002</v>
      </c>
      <c r="E121" s="55">
        <f t="shared" si="44"/>
        <v>-2609.265333333402</v>
      </c>
      <c r="F121" s="55">
        <f t="shared" si="44"/>
        <v>-179653.1192562962</v>
      </c>
      <c r="G121" s="55">
        <f t="shared" si="44"/>
        <v>-29695.959521310288</v>
      </c>
      <c r="H121" s="55">
        <f t="shared" si="44"/>
        <v>-36237.78387580218</v>
      </c>
      <c r="I121" s="55">
        <f t="shared" si="44"/>
        <v>-14370.256728859298</v>
      </c>
      <c r="J121" s="55">
        <f t="shared" si="44"/>
        <v>-41910.042484553094</v>
      </c>
      <c r="K121" s="55">
        <f t="shared" si="44"/>
        <v>-3448.8055419263255</v>
      </c>
      <c r="L121" s="55">
        <f t="shared" si="44"/>
        <v>6013.45637168418</v>
      </c>
      <c r="M121" s="55">
        <f t="shared" si="44"/>
        <v>14768.412200658582</v>
      </c>
      <c r="N121" s="55">
        <f t="shared" si="44"/>
        <v>19232.730894437642</v>
      </c>
      <c r="O121" s="55">
        <f t="shared" si="44"/>
        <v>8698.081407536403</v>
      </c>
      <c r="P121" s="55">
        <f t="shared" si="44"/>
        <v>-3835.533967113588</v>
      </c>
      <c r="Q121" s="55">
        <f t="shared" si="44"/>
        <v>25631.88706851506</v>
      </c>
      <c r="R121" s="55">
        <f t="shared" si="44"/>
        <v>-104899.65318244358</v>
      </c>
      <c r="S121" s="55">
        <f t="shared" si="44"/>
        <v>22569.84758826194</v>
      </c>
      <c r="T121" s="55">
        <f t="shared" si="44"/>
        <v>2040.3916940137278</v>
      </c>
      <c r="U121" s="55">
        <f t="shared" si="44"/>
        <v>-8488.018546666251</v>
      </c>
      <c r="V121" s="55">
        <f t="shared" si="44"/>
        <v>27984.61918989662</v>
      </c>
      <c r="W121" s="55">
        <f t="shared" si="44"/>
        <v>28458.307232540916</v>
      </c>
      <c r="X121" s="55">
        <f t="shared" si="44"/>
        <v>12933.047915279865</v>
      </c>
      <c r="Y121" s="55">
        <f t="shared" si="44"/>
        <v>24850.51024398036</v>
      </c>
      <c r="Z121" s="55">
        <f t="shared" si="44"/>
        <v>20327.363229707844</v>
      </c>
      <c r="AA121" s="55">
        <f t="shared" si="44"/>
        <v>9805.275888736855</v>
      </c>
      <c r="AB121" s="55">
        <f t="shared" si="44"/>
        <v>26284.250575896847</v>
      </c>
      <c r="AC121" s="55">
        <f t="shared" si="44"/>
        <v>-2235.7103487492714</v>
      </c>
      <c r="AD121" s="55">
        <f t="shared" si="44"/>
        <v>-133754.60451989467</v>
      </c>
      <c r="AE121" s="55">
        <f t="shared" si="44"/>
        <v>23457.570433023997</v>
      </c>
      <c r="AF121" s="55">
        <f t="shared" si="44"/>
        <v>-1059.1831141615694</v>
      </c>
      <c r="AG121" s="55">
        <f t="shared" si="44"/>
        <v>10425.137219658733</v>
      </c>
      <c r="AH121" s="55">
        <f t="shared" si="44"/>
        <v>22910.53382088759</v>
      </c>
      <c r="AI121" s="55">
        <f t="shared" si="44"/>
        <v>27397.00908123018</v>
      </c>
      <c r="AJ121" s="55">
        <f aca="true" t="shared" si="45" ref="AJ121:BK121">AJ48-AJ119</f>
        <v>11884.565397707076</v>
      </c>
      <c r="AK121" s="55">
        <f t="shared" si="45"/>
        <v>28373.20517266498</v>
      </c>
      <c r="AL121" s="55">
        <f t="shared" si="45"/>
        <v>28862.930813789397</v>
      </c>
      <c r="AM121" s="55">
        <f t="shared" si="45"/>
        <v>13353.744734116277</v>
      </c>
      <c r="AN121" s="55">
        <f t="shared" si="45"/>
        <v>10845.649352044129</v>
      </c>
      <c r="AO121" s="55">
        <f t="shared" si="45"/>
        <v>20338.64709134496</v>
      </c>
      <c r="AP121" s="55">
        <f t="shared" si="45"/>
        <v>-139167.25961882257</v>
      </c>
      <c r="AQ121" s="55">
        <f t="shared" si="45"/>
        <v>31327.931656098604</v>
      </c>
      <c r="AR121" s="55">
        <f t="shared" si="45"/>
        <v>6824.223356075148</v>
      </c>
      <c r="AS121" s="55">
        <f t="shared" si="45"/>
        <v>16321.61792649611</v>
      </c>
      <c r="AT121" s="55">
        <f t="shared" si="45"/>
        <v>32820.117818184575</v>
      </c>
      <c r="AU121" s="55">
        <f t="shared" si="45"/>
        <v>33319.72548741012</v>
      </c>
      <c r="AV121" s="55">
        <f t="shared" si="45"/>
        <v>17820.443395900686</v>
      </c>
      <c r="AW121" s="55">
        <f t="shared" si="45"/>
        <v>34322.27401085457</v>
      </c>
      <c r="AX121" s="55">
        <f t="shared" si="45"/>
        <v>34825.219804952765</v>
      </c>
      <c r="AY121" s="55">
        <f t="shared" si="45"/>
        <v>15329.283256371185</v>
      </c>
      <c r="AZ121" s="55">
        <f t="shared" si="45"/>
        <v>6834.466848792537</v>
      </c>
      <c r="BA121" s="55">
        <f t="shared" si="45"/>
        <v>36340.77307141948</v>
      </c>
      <c r="BB121" s="55">
        <f t="shared" si="45"/>
        <v>-129151.79558101422</v>
      </c>
      <c r="BC121" s="55">
        <f t="shared" si="45"/>
        <v>37356.76339176859</v>
      </c>
      <c r="BD121" s="55">
        <f t="shared" si="45"/>
        <v>12866.452495602105</v>
      </c>
      <c r="BE121" s="55">
        <f t="shared" si="45"/>
        <v>22377.274241888692</v>
      </c>
      <c r="BF121" s="55">
        <f t="shared" si="45"/>
        <v>38889.23114761131</v>
      </c>
      <c r="BG121" s="55">
        <f t="shared" si="45"/>
        <v>35402.325735347025</v>
      </c>
      <c r="BH121" s="55">
        <f t="shared" si="45"/>
        <v>23916.56053327737</v>
      </c>
      <c r="BI121" s="55">
        <f t="shared" si="45"/>
        <v>40431.93807520313</v>
      </c>
      <c r="BJ121" s="55">
        <f t="shared" si="45"/>
        <v>40948.46090055563</v>
      </c>
      <c r="BK121" s="55">
        <f t="shared" si="45"/>
        <v>31466.131554408377</v>
      </c>
    </row>
    <row r="122" spans="1:63" ht="15">
      <c r="A122" s="91" t="s">
        <v>23</v>
      </c>
      <c r="B122" s="51">
        <v>2300000</v>
      </c>
      <c r="C122" s="51">
        <f>B122+C121</f>
        <v>499758.33333333326</v>
      </c>
      <c r="D122" s="51">
        <f>C122+D121</f>
        <v>365193.93333333323</v>
      </c>
      <c r="E122" s="51">
        <f aca="true" t="shared" si="46" ref="E122:AI122">D122+E121</f>
        <v>362584.66799999983</v>
      </c>
      <c r="F122" s="51">
        <f t="shared" si="46"/>
        <v>182931.54874370364</v>
      </c>
      <c r="G122" s="51">
        <f t="shared" si="46"/>
        <v>153235.58922239335</v>
      </c>
      <c r="H122" s="51">
        <f t="shared" si="46"/>
        <v>116997.80534659117</v>
      </c>
      <c r="I122" s="51">
        <f t="shared" si="46"/>
        <v>102627.54861773187</v>
      </c>
      <c r="J122" s="51">
        <f t="shared" si="46"/>
        <v>60717.50613317877</v>
      </c>
      <c r="K122" s="51">
        <f t="shared" si="46"/>
        <v>57268.70059125245</v>
      </c>
      <c r="L122" s="51">
        <f t="shared" si="46"/>
        <v>63282.15696293663</v>
      </c>
      <c r="M122" s="51">
        <f t="shared" si="46"/>
        <v>78050.56916359521</v>
      </c>
      <c r="N122" s="51">
        <f t="shared" si="46"/>
        <v>97283.30005803285</v>
      </c>
      <c r="O122" s="51">
        <f t="shared" si="46"/>
        <v>105981.38146556925</v>
      </c>
      <c r="P122" s="51">
        <f t="shared" si="46"/>
        <v>102145.84749845567</v>
      </c>
      <c r="Q122" s="51">
        <f t="shared" si="46"/>
        <v>127777.73456697073</v>
      </c>
      <c r="R122" s="51">
        <f t="shared" si="46"/>
        <v>22878.081384527148</v>
      </c>
      <c r="S122" s="51">
        <f t="shared" si="46"/>
        <v>45447.92897278909</v>
      </c>
      <c r="T122" s="51">
        <f t="shared" si="46"/>
        <v>47488.320666802814</v>
      </c>
      <c r="U122" s="51">
        <f t="shared" si="46"/>
        <v>39000.30212013656</v>
      </c>
      <c r="V122" s="51">
        <f t="shared" si="46"/>
        <v>66984.92131003318</v>
      </c>
      <c r="W122" s="51">
        <f t="shared" si="46"/>
        <v>95443.2285425741</v>
      </c>
      <c r="X122" s="51">
        <f t="shared" si="46"/>
        <v>108376.27645785396</v>
      </c>
      <c r="Y122" s="51">
        <f t="shared" si="46"/>
        <v>133226.78670183432</v>
      </c>
      <c r="Z122" s="51">
        <f t="shared" si="46"/>
        <v>153554.14993154217</v>
      </c>
      <c r="AA122" s="51">
        <f t="shared" si="46"/>
        <v>163359.42582027902</v>
      </c>
      <c r="AB122" s="51">
        <f t="shared" si="46"/>
        <v>189643.67639617587</v>
      </c>
      <c r="AC122" s="51">
        <f t="shared" si="46"/>
        <v>187407.9660474266</v>
      </c>
      <c r="AD122" s="51">
        <f t="shared" si="46"/>
        <v>53653.36152753193</v>
      </c>
      <c r="AE122" s="51">
        <f t="shared" si="46"/>
        <v>77110.93196055593</v>
      </c>
      <c r="AF122" s="51">
        <f t="shared" si="46"/>
        <v>76051.74884639436</v>
      </c>
      <c r="AG122" s="51">
        <f t="shared" si="46"/>
        <v>86476.88606605309</v>
      </c>
      <c r="AH122" s="51">
        <f t="shared" si="46"/>
        <v>109387.41988694068</v>
      </c>
      <c r="AI122" s="51">
        <f t="shared" si="46"/>
        <v>136784.42896817086</v>
      </c>
      <c r="AJ122" s="51">
        <f aca="true" t="shared" si="47" ref="AJ122:BK122">AI122+AJ121</f>
        <v>148668.99436587794</v>
      </c>
      <c r="AK122" s="51">
        <f t="shared" si="47"/>
        <v>177042.19953854292</v>
      </c>
      <c r="AL122" s="51">
        <f t="shared" si="47"/>
        <v>205905.13035233231</v>
      </c>
      <c r="AM122" s="51">
        <f t="shared" si="47"/>
        <v>219258.8750864486</v>
      </c>
      <c r="AN122" s="51">
        <f t="shared" si="47"/>
        <v>230104.52443849272</v>
      </c>
      <c r="AO122" s="51">
        <f t="shared" si="47"/>
        <v>250443.17152983768</v>
      </c>
      <c r="AP122" s="51">
        <f t="shared" si="47"/>
        <v>111275.91191101511</v>
      </c>
      <c r="AQ122" s="51">
        <f t="shared" si="47"/>
        <v>142603.8435671137</v>
      </c>
      <c r="AR122" s="51">
        <f t="shared" si="47"/>
        <v>149428.06692318886</v>
      </c>
      <c r="AS122" s="51">
        <f t="shared" si="47"/>
        <v>165749.68484968497</v>
      </c>
      <c r="AT122" s="51">
        <f t="shared" si="47"/>
        <v>198569.80266786955</v>
      </c>
      <c r="AU122" s="51">
        <f t="shared" si="47"/>
        <v>231889.52815527967</v>
      </c>
      <c r="AV122" s="51">
        <f t="shared" si="47"/>
        <v>249709.97155118035</v>
      </c>
      <c r="AW122" s="51">
        <f t="shared" si="47"/>
        <v>284032.2455620349</v>
      </c>
      <c r="AX122" s="51">
        <f t="shared" si="47"/>
        <v>318857.4653669876</v>
      </c>
      <c r="AY122" s="51">
        <f t="shared" si="47"/>
        <v>334186.7486233588</v>
      </c>
      <c r="AZ122" s="51">
        <f t="shared" si="47"/>
        <v>341021.2154721513</v>
      </c>
      <c r="BA122" s="51">
        <f t="shared" si="47"/>
        <v>377361.98854357074</v>
      </c>
      <c r="BB122" s="51">
        <f t="shared" si="47"/>
        <v>248210.19296255652</v>
      </c>
      <c r="BC122" s="51">
        <f t="shared" si="47"/>
        <v>285566.9563543251</v>
      </c>
      <c r="BD122" s="51">
        <f t="shared" si="47"/>
        <v>298433.40884992725</v>
      </c>
      <c r="BE122" s="51">
        <f t="shared" si="47"/>
        <v>320810.6830918159</v>
      </c>
      <c r="BF122" s="51">
        <f t="shared" si="47"/>
        <v>359699.9142394272</v>
      </c>
      <c r="BG122" s="51">
        <f t="shared" si="47"/>
        <v>395102.2399747742</v>
      </c>
      <c r="BH122" s="51">
        <f t="shared" si="47"/>
        <v>419018.8005080515</v>
      </c>
      <c r="BI122" s="51">
        <f t="shared" si="47"/>
        <v>459450.7385832546</v>
      </c>
      <c r="BJ122" s="51">
        <f t="shared" si="47"/>
        <v>500399.1994838102</v>
      </c>
      <c r="BK122" s="51">
        <f t="shared" si="47"/>
        <v>531865.3310382186</v>
      </c>
    </row>
    <row r="123" spans="2:6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30" spans="10:70" ht="12.75"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</row>
  </sheetData>
  <printOptions/>
  <pageMargins left="0.5" right="0.5" top="0.5" bottom="0.5" header="0.5" footer="0.5"/>
  <pageSetup horizontalDpi="300" verticalDpi="300" orientation="landscape" r:id="rId3"/>
  <headerFooter alignWithMargins="0">
    <oddFooter>&amp;R&amp;P</oddFooter>
  </headerFooter>
  <rowBreaks count="2" manualBreakCount="2">
    <brk id="28" max="255" man="1"/>
    <brk id="12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J30" sqref="J30"/>
    </sheetView>
  </sheetViews>
  <sheetFormatPr defaultColWidth="9.140625" defaultRowHeight="12.75"/>
  <sheetData>
    <row r="1" spans="1:4" ht="12.75">
      <c r="A1" s="1"/>
      <c r="B1" s="2"/>
      <c r="C1" s="2"/>
      <c r="D1" s="2"/>
    </row>
    <row r="2" spans="1:5" ht="12.75">
      <c r="A2" s="1"/>
      <c r="B2" s="2"/>
      <c r="C2" s="2"/>
      <c r="D2" s="2"/>
      <c r="E2" s="2"/>
    </row>
    <row r="3" spans="1:5" ht="12.75">
      <c r="A3" s="1"/>
      <c r="B3" s="2"/>
      <c r="C3" s="2"/>
      <c r="D3" s="2"/>
      <c r="E3" s="2"/>
    </row>
    <row r="4" spans="1:5" ht="12.75">
      <c r="A4" s="1"/>
      <c r="B4" s="2"/>
      <c r="C4" s="2"/>
      <c r="D4" s="2"/>
      <c r="E4" s="2"/>
    </row>
    <row r="5" spans="1:5" ht="12.75">
      <c r="A5" s="1"/>
      <c r="B5" s="2"/>
      <c r="C5" s="2"/>
      <c r="D5" s="2"/>
      <c r="E5" s="2"/>
    </row>
    <row r="6" spans="1:5" ht="12.75">
      <c r="A6" s="1"/>
      <c r="B6" s="2"/>
      <c r="C6" s="2"/>
      <c r="D6" s="2"/>
      <c r="E6" s="2"/>
    </row>
    <row r="7" spans="1:5" ht="12.75">
      <c r="A7" s="1"/>
      <c r="B7" s="2"/>
      <c r="C7" s="2"/>
      <c r="D7" s="2"/>
      <c r="E7" s="2"/>
    </row>
    <row r="8" spans="1:5" ht="12.75">
      <c r="A8" s="1"/>
      <c r="B8" s="2"/>
      <c r="C8" s="2"/>
      <c r="D8" s="2"/>
      <c r="E8" s="2"/>
    </row>
    <row r="9" spans="1:5" ht="12.75">
      <c r="A9" s="3"/>
      <c r="B9" s="2"/>
      <c r="C9" s="2"/>
      <c r="D9" s="2"/>
      <c r="E9" s="2"/>
    </row>
    <row r="10" spans="1:5" ht="12.75">
      <c r="A10" s="3"/>
      <c r="B10" s="2"/>
      <c r="C10" s="2"/>
      <c r="D10" s="2"/>
      <c r="E10" s="2"/>
    </row>
    <row r="11" spans="1:5" ht="12.75">
      <c r="A11" s="3"/>
      <c r="B11" s="2"/>
      <c r="C11" s="2"/>
      <c r="D11" s="2"/>
      <c r="E11" s="2"/>
    </row>
    <row r="12" spans="1:5" ht="12.75">
      <c r="A12" s="3"/>
      <c r="B12" s="2"/>
      <c r="C12" s="2"/>
      <c r="D12" s="2"/>
      <c r="E12" s="2"/>
    </row>
    <row r="13" spans="1:5" ht="12.75">
      <c r="A13" s="3"/>
      <c r="B13" s="2"/>
      <c r="C13" s="2"/>
      <c r="D13" s="2"/>
      <c r="E13" s="2"/>
    </row>
    <row r="14" spans="1:5" ht="12.75">
      <c r="A14" s="3"/>
      <c r="B14" s="2"/>
      <c r="C14" s="2"/>
      <c r="D14" s="2"/>
      <c r="E14" s="2"/>
    </row>
    <row r="15" spans="1:5" ht="12.75">
      <c r="A15" s="3"/>
      <c r="B15" s="2"/>
      <c r="C15" s="2"/>
      <c r="D15" s="2"/>
      <c r="E15" s="2"/>
    </row>
    <row r="16" spans="1:5" ht="12.75">
      <c r="A16" s="3"/>
      <c r="B16" s="2"/>
      <c r="C16" s="2"/>
      <c r="D16" s="2"/>
      <c r="E16" s="2"/>
    </row>
    <row r="17" spans="1:5" ht="12.75">
      <c r="A17" s="3"/>
      <c r="B17" s="2"/>
      <c r="C17" s="2"/>
      <c r="D17" s="2"/>
      <c r="E17" s="2"/>
    </row>
    <row r="18" spans="1:5" ht="12.75">
      <c r="A18" s="3"/>
      <c r="B18" s="2"/>
      <c r="C18" s="2"/>
      <c r="D18" s="2"/>
      <c r="E18" s="2"/>
    </row>
    <row r="19" spans="1:5" ht="12.75">
      <c r="A19" s="3"/>
      <c r="B19" s="2"/>
      <c r="C19" s="2"/>
      <c r="D19" s="2"/>
      <c r="E19" s="2"/>
    </row>
    <row r="20" spans="1:5" ht="12.75">
      <c r="A20" s="3"/>
      <c r="B20" s="2"/>
      <c r="C20" s="2"/>
      <c r="D20" s="2"/>
      <c r="E20" s="2"/>
    </row>
    <row r="21" spans="1:5" ht="12.75">
      <c r="A21" s="3"/>
      <c r="B21" s="2"/>
      <c r="C21" s="2"/>
      <c r="D21" s="2"/>
      <c r="E21" s="2"/>
    </row>
    <row r="22" spans="1:5" ht="12.75">
      <c r="A22" s="3"/>
      <c r="B22" s="2"/>
      <c r="C22" s="2"/>
      <c r="D22" s="2"/>
      <c r="E22" s="2"/>
    </row>
    <row r="23" spans="1:5" ht="12.75">
      <c r="A23" s="3"/>
      <c r="B23" s="2"/>
      <c r="C23" s="2"/>
      <c r="D23" s="2"/>
      <c r="E23" s="2"/>
    </row>
    <row r="24" spans="1:5" ht="12.75">
      <c r="A24" s="3"/>
      <c r="B24" s="2"/>
      <c r="C24" s="2"/>
      <c r="D24" s="2"/>
      <c r="E24" s="2"/>
    </row>
    <row r="25" spans="1:5" ht="12.75">
      <c r="A25" s="3"/>
      <c r="B25" s="2"/>
      <c r="C25" s="2"/>
      <c r="D25" s="2"/>
      <c r="E25" s="2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sean.muller</cp:lastModifiedBy>
  <cp:lastPrinted>2002-06-17T18:06:57Z</cp:lastPrinted>
  <dcterms:created xsi:type="dcterms:W3CDTF">1996-10-14T23:33:28Z</dcterms:created>
  <dcterms:modified xsi:type="dcterms:W3CDTF">2002-06-17T23:59:14Z</dcterms:modified>
  <cp:category/>
  <cp:version/>
  <cp:contentType/>
  <cp:contentStatus/>
</cp:coreProperties>
</file>